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7815" activeTab="0"/>
  </bookViews>
  <sheets>
    <sheet name="super-8 compact" sheetId="1" r:id="rId1"/>
    <sheet name="super-8 plateau type 11 + 22" sheetId="2" r:id="rId2"/>
    <sheet name="super-8 plateau type 21" sheetId="3" r:id="rId3"/>
    <sheet name="COMPACT-4 PLUS" sheetId="4" r:id="rId4"/>
  </sheets>
  <definedNames>
    <definedName name="_xlnm.Print_Area" localSheetId="3">'COMPACT-4 PLUS'!$A$1:$V$75</definedName>
    <definedName name="_xlnm.Print_Area" localSheetId="0">'super-8 compact'!$B$2:$Y$78</definedName>
    <definedName name="T10_300">#REF!</definedName>
    <definedName name="T10_400">#REF!</definedName>
    <definedName name="T10_500">#REF!</definedName>
    <definedName name="T10_554">#REF!</definedName>
    <definedName name="T10_600">#REF!</definedName>
    <definedName name="T10_750">#REF!</definedName>
    <definedName name="T10_900">#REF!</definedName>
    <definedName name="T11K_300">#REF!</definedName>
    <definedName name="T11K_400">#REF!</definedName>
    <definedName name="T11K_500">#REF!</definedName>
    <definedName name="T11K_554">#REF!</definedName>
    <definedName name="T11K_600">#REF!</definedName>
    <definedName name="T11K_750">#REF!</definedName>
    <definedName name="T11K_900">#REF!</definedName>
    <definedName name="T12K_300">#REF!</definedName>
    <definedName name="T12K_400">#REF!</definedName>
    <definedName name="T12K_500">#REF!</definedName>
    <definedName name="T12K_554">#REF!</definedName>
    <definedName name="T12K_600">#REF!</definedName>
    <definedName name="T12K_750">#REF!</definedName>
    <definedName name="T12K_900">#REF!</definedName>
    <definedName name="T20K_300">#REF!</definedName>
    <definedName name="T20K_400">#REF!</definedName>
    <definedName name="T20K_500">#REF!</definedName>
    <definedName name="T20K_554">#REF!</definedName>
    <definedName name="T20K_600">#REF!</definedName>
    <definedName name="T20K_750">#REF!</definedName>
    <definedName name="T20K_900">#REF!</definedName>
    <definedName name="T21K_300">#REF!</definedName>
    <definedName name="T21K_400">#REF!</definedName>
    <definedName name="T21K_500">#REF!</definedName>
    <definedName name="T21K_554">#REF!</definedName>
    <definedName name="T21K_600">#REF!</definedName>
    <definedName name="T21K_750">#REF!</definedName>
    <definedName name="T21K_900">#REF!</definedName>
    <definedName name="T22K_300">#REF!</definedName>
    <definedName name="T22K_400">#REF!</definedName>
    <definedName name="T22K_500">#REF!</definedName>
    <definedName name="T22K_554">#REF!</definedName>
    <definedName name="T22K_600">#REF!</definedName>
    <definedName name="T22K_750">#REF!</definedName>
    <definedName name="T22K_900">#REF!</definedName>
    <definedName name="T33K_300">#REF!</definedName>
    <definedName name="T33K_400">#REF!</definedName>
    <definedName name="T33K_500">#REF!</definedName>
    <definedName name="T33K_554">#REF!</definedName>
    <definedName name="T33K_600">#REF!</definedName>
    <definedName name="T33K_750">#REF!</definedName>
    <definedName name="T33K_900">#REF!</definedName>
  </definedNames>
  <calcPr fullCalcOnLoad="1"/>
</workbook>
</file>

<file path=xl/sharedStrings.xml><?xml version="1.0" encoding="utf-8"?>
<sst xmlns="http://schemas.openxmlformats.org/spreadsheetml/2006/main" count="149" uniqueCount="47">
  <si>
    <t>Type</t>
  </si>
  <si>
    <t>Type 10 (P)</t>
  </si>
  <si>
    <t>Type 11 (PK)</t>
  </si>
  <si>
    <t xml:space="preserve">Type 20 (PP) </t>
  </si>
  <si>
    <t xml:space="preserve">Type 21 (PKP) </t>
  </si>
  <si>
    <t>Height</t>
  </si>
  <si>
    <t>W/m at 75/65/20</t>
  </si>
  <si>
    <t>n-coefficients</t>
  </si>
  <si>
    <t>Heated Surface Area (m²)</t>
  </si>
  <si>
    <t>Weight (kg/m)</t>
  </si>
  <si>
    <t>Water Contents (l/m)</t>
  </si>
  <si>
    <t>Type 22 (PKKP)</t>
  </si>
  <si>
    <t>Type 33 (PKKPKP)</t>
  </si>
  <si>
    <t>Table of outputs at:</t>
  </si>
  <si>
    <t>Inlet</t>
  </si>
  <si>
    <t>° C</t>
  </si>
  <si>
    <t>Outlet</t>
  </si>
  <si>
    <t>Ambient</t>
  </si>
  <si>
    <t xml:space="preserve">Delta T </t>
  </si>
  <si>
    <t>Length</t>
  </si>
  <si>
    <t>Type 21 (PKP)</t>
  </si>
  <si>
    <t>Type 21(PKKP)(PLANAL)</t>
  </si>
  <si>
    <t>Type 21 (PKKP)(PLANAL)</t>
  </si>
  <si>
    <t>Type 11 (46mm) (PK)(PLANAL)</t>
  </si>
  <si>
    <t>Type 22 (PKKP)(PLANAL)</t>
  </si>
  <si>
    <t>Thermrad super-8 plateau type 11 en 22</t>
  </si>
  <si>
    <t>Thermrad super-8 Plateau type 21</t>
  </si>
  <si>
    <t>75/65/20</t>
  </si>
  <si>
    <t>Type 10(P)</t>
  </si>
  <si>
    <t>Type N20(PP)</t>
  </si>
  <si>
    <t>W/m at</t>
  </si>
  <si>
    <t>special coefficients</t>
  </si>
  <si>
    <t>Type 33 (DKEK)</t>
  </si>
  <si>
    <t>Input</t>
  </si>
  <si>
    <t>Output</t>
  </si>
  <si>
    <t>Room Tmp.</t>
  </si>
  <si>
    <t>∆T over2</t>
  </si>
  <si>
    <t>∆T over1</t>
  </si>
  <si>
    <t>Delta T over 2</t>
  </si>
  <si>
    <t>Delta T over 1</t>
  </si>
  <si>
    <t>°C</t>
  </si>
  <si>
    <t>versie 01/01/09</t>
  </si>
  <si>
    <t>Overige afmetingen op aanvraag leverbaar</t>
  </si>
  <si>
    <t>WARMTE AFGIFTE IN WATT VOLGENS EN442</t>
  </si>
  <si>
    <r>
      <t xml:space="preserve">THERMRAD SUPER-8 </t>
    </r>
    <r>
      <rPr>
        <b/>
        <sz val="14"/>
        <color indexed="10"/>
        <rFont val="Arial"/>
        <family val="2"/>
      </rPr>
      <t>WARMTE AFGIFTE IN WATT VOLGENS EN442 MET BOVEN- EN ZIJPLATEN</t>
    </r>
  </si>
  <si>
    <t>WARMTE AFGIFTE IN WATT VOOR ALLE MODELLEN</t>
  </si>
  <si>
    <r>
      <t xml:space="preserve">THERMRAD COMPACT-4 </t>
    </r>
    <r>
      <rPr>
        <b/>
        <sz val="14"/>
        <color indexed="10"/>
        <rFont val="Arial"/>
        <family val="2"/>
      </rPr>
      <t>WARMTE AFGIFTE IN WATT VOLGENS EN442 MET BOVEN- EN ZIJPLATEN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</si>
</sst>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_)"/>
    <numFmt numFmtId="165" formatCode="0.00_)"/>
    <numFmt numFmtId="166" formatCode="0.0_)"/>
    <numFmt numFmtId="167" formatCode="0.0000"/>
  </numFmts>
  <fonts count="39">
    <font>
      <sz val="10"/>
      <name val="Univers"/>
      <family val="0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9"/>
      <color indexed="10"/>
      <name val="Arial"/>
      <family val="2"/>
    </font>
    <font>
      <sz val="24"/>
      <color indexed="10"/>
      <name val="Arial"/>
      <family val="2"/>
    </font>
    <font>
      <sz val="9"/>
      <name val="Times New Roman"/>
      <family val="0"/>
    </font>
    <font>
      <sz val="8"/>
      <name val="Univers"/>
      <family val="0"/>
    </font>
    <font>
      <sz val="8"/>
      <name val="Arial"/>
      <family val="2"/>
    </font>
    <font>
      <b/>
      <sz val="14"/>
      <color indexed="10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b/>
      <sz val="18"/>
      <color indexed="10"/>
      <name val="Arial"/>
      <family val="2"/>
    </font>
    <font>
      <b/>
      <sz val="12"/>
      <name val="Univers"/>
      <family val="2"/>
    </font>
    <font>
      <sz val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Down">
        <fgColor indexed="41"/>
      </patternFill>
    </fill>
    <fill>
      <patternFill patternType="gray0625">
        <fgColor indexed="47"/>
        <bgColor indexed="9"/>
      </patternFill>
    </fill>
    <fill>
      <patternFill patternType="lightDown">
        <fgColor indexed="41"/>
        <bgColor indexed="9"/>
      </patternFill>
    </fill>
    <fill>
      <patternFill patternType="solid">
        <fgColor indexed="42"/>
        <bgColor indexed="64"/>
      </patternFill>
    </fill>
    <fill>
      <patternFill patternType="gray0625">
        <fgColor indexed="47"/>
      </patternFill>
    </fill>
    <fill>
      <patternFill patternType="solid">
        <fgColor indexed="13"/>
        <bgColor indexed="64"/>
      </patternFill>
    </fill>
    <fill>
      <patternFill patternType="lightDown">
        <fgColor indexed="41"/>
        <bgColor indexed="13"/>
      </patternFill>
    </fill>
    <fill>
      <patternFill patternType="gray0625">
        <fgColor indexed="47"/>
        <bgColor indexed="13"/>
      </patternFill>
    </fill>
    <fill>
      <patternFill patternType="solid">
        <fgColor indexed="40"/>
        <bgColor indexed="64"/>
      </patternFill>
    </fill>
    <fill>
      <patternFill patternType="mediumGray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3" fillId="15" borderId="1" applyNumberFormat="0" applyAlignment="0" applyProtection="0"/>
    <xf numFmtId="0" fontId="35" fillId="16" borderId="2" applyNumberFormat="0" applyAlignment="0" applyProtection="0"/>
    <xf numFmtId="0" fontId="34" fillId="0" borderId="3" applyNumberFormat="0" applyFill="0" applyAlignment="0" applyProtection="0"/>
    <xf numFmtId="0" fontId="28" fillId="6" borderId="0" applyNumberFormat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2" fillId="1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7" borderId="10" xfId="0" applyNumberFormat="1" applyFont="1" applyFill="1" applyBorder="1" applyAlignment="1">
      <alignment/>
    </xf>
    <xf numFmtId="164" fontId="5" fillId="7" borderId="11" xfId="0" applyNumberFormat="1" applyFont="1" applyFill="1" applyBorder="1" applyAlignment="1">
      <alignment/>
    </xf>
    <xf numFmtId="164" fontId="5" fillId="7" borderId="11" xfId="0" applyNumberFormat="1" applyFont="1" applyFill="1" applyBorder="1" applyAlignment="1">
      <alignment horizontal="center"/>
    </xf>
    <xf numFmtId="164" fontId="5" fillId="7" borderId="12" xfId="0" applyNumberFormat="1" applyFont="1" applyFill="1" applyBorder="1" applyAlignment="1">
      <alignment horizontal="centerContinuous"/>
    </xf>
    <xf numFmtId="164" fontId="5" fillId="7" borderId="13" xfId="0" applyNumberFormat="1" applyFont="1" applyFill="1" applyBorder="1" applyAlignment="1">
      <alignment horizontal="centerContinuous"/>
    </xf>
    <xf numFmtId="164" fontId="5" fillId="7" borderId="14" xfId="0" applyNumberFormat="1" applyFont="1" applyFill="1" applyBorder="1" applyAlignment="1">
      <alignment horizontal="centerContinuous"/>
    </xf>
    <xf numFmtId="164" fontId="5" fillId="7" borderId="15" xfId="0" applyNumberFormat="1" applyFont="1" applyFill="1" applyBorder="1" applyAlignment="1">
      <alignment/>
    </xf>
    <xf numFmtId="164" fontId="5" fillId="7" borderId="16" xfId="0" applyNumberFormat="1" applyFont="1" applyFill="1" applyBorder="1" applyAlignment="1">
      <alignment/>
    </xf>
    <xf numFmtId="164" fontId="5" fillId="7" borderId="17" xfId="0" applyNumberFormat="1" applyFont="1" applyFill="1" applyBorder="1" applyAlignment="1">
      <alignment/>
    </xf>
    <xf numFmtId="164" fontId="5" fillId="7" borderId="18" xfId="0" applyNumberFormat="1" applyFont="1" applyFill="1" applyBorder="1" applyAlignment="1">
      <alignment/>
    </xf>
    <xf numFmtId="164" fontId="5" fillId="7" borderId="19" xfId="0" applyNumberFormat="1" applyFont="1" applyFill="1" applyBorder="1" applyAlignment="1">
      <alignment/>
    </xf>
    <xf numFmtId="164" fontId="5" fillId="7" borderId="20" xfId="0" applyNumberFormat="1" applyFont="1" applyFill="1" applyBorder="1" applyAlignment="1">
      <alignment/>
    </xf>
    <xf numFmtId="164" fontId="5" fillId="7" borderId="21" xfId="0" applyNumberFormat="1" applyFont="1" applyFill="1" applyBorder="1" applyAlignment="1">
      <alignment/>
    </xf>
    <xf numFmtId="164" fontId="5" fillId="7" borderId="22" xfId="0" applyNumberFormat="1" applyFont="1" applyFill="1" applyBorder="1" applyAlignment="1">
      <alignment/>
    </xf>
    <xf numFmtId="164" fontId="5" fillId="7" borderId="23" xfId="0" applyNumberFormat="1" applyFont="1" applyFill="1" applyBorder="1" applyAlignment="1">
      <alignment/>
    </xf>
    <xf numFmtId="164" fontId="5" fillId="7" borderId="24" xfId="0" applyNumberFormat="1" applyFont="1" applyFill="1" applyBorder="1" applyAlignment="1">
      <alignment/>
    </xf>
    <xf numFmtId="164" fontId="5" fillId="7" borderId="25" xfId="0" applyNumberFormat="1" applyFont="1" applyFill="1" applyBorder="1" applyAlignment="1">
      <alignment/>
    </xf>
    <xf numFmtId="164" fontId="6" fillId="7" borderId="26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164" fontId="7" fillId="0" borderId="28" xfId="0" applyNumberFormat="1" applyFont="1" applyBorder="1" applyAlignment="1">
      <alignment/>
    </xf>
    <xf numFmtId="164" fontId="7" fillId="18" borderId="28" xfId="0" applyNumberFormat="1" applyFont="1" applyFill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18" borderId="13" xfId="0" applyNumberFormat="1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19" borderId="13" xfId="0" applyNumberFormat="1" applyFont="1" applyFill="1" applyBorder="1" applyAlignment="1">
      <alignment/>
    </xf>
    <xf numFmtId="164" fontId="7" fillId="20" borderId="13" xfId="0" applyNumberFormat="1" applyFont="1" applyFill="1" applyBorder="1" applyAlignment="1">
      <alignment/>
    </xf>
    <xf numFmtId="164" fontId="7" fillId="15" borderId="13" xfId="0" applyNumberFormat="1" applyFont="1" applyFill="1" applyBorder="1" applyAlignment="1">
      <alignment/>
    </xf>
    <xf numFmtId="164" fontId="6" fillId="0" borderId="31" xfId="0" applyNumberFormat="1" applyFont="1" applyFill="1" applyBorder="1" applyAlignment="1">
      <alignment/>
    </xf>
    <xf numFmtId="165" fontId="7" fillId="0" borderId="32" xfId="0" applyNumberFormat="1" applyFont="1" applyBorder="1" applyAlignment="1">
      <alignment/>
    </xf>
    <xf numFmtId="165" fontId="7" fillId="18" borderId="32" xfId="0" applyNumberFormat="1" applyFont="1" applyFill="1" applyBorder="1" applyAlignment="1">
      <alignment/>
    </xf>
    <xf numFmtId="165" fontId="7" fillId="0" borderId="33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165" fontId="7" fillId="19" borderId="32" xfId="0" applyNumberFormat="1" applyFont="1" applyFill="1" applyBorder="1" applyAlignment="1">
      <alignment/>
    </xf>
    <xf numFmtId="165" fontId="7" fillId="20" borderId="32" xfId="0" applyNumberFormat="1" applyFont="1" applyFill="1" applyBorder="1" applyAlignment="1">
      <alignment/>
    </xf>
    <xf numFmtId="165" fontId="7" fillId="19" borderId="33" xfId="0" applyNumberFormat="1" applyFont="1" applyFill="1" applyBorder="1" applyAlignment="1">
      <alignment/>
    </xf>
    <xf numFmtId="165" fontId="7" fillId="19" borderId="31" xfId="0" applyNumberFormat="1" applyFont="1" applyFill="1" applyBorder="1" applyAlignment="1">
      <alignment/>
    </xf>
    <xf numFmtId="165" fontId="8" fillId="0" borderId="32" xfId="0" applyNumberFormat="1" applyFont="1" applyBorder="1" applyAlignment="1">
      <alignment/>
    </xf>
    <xf numFmtId="165" fontId="8" fillId="18" borderId="32" xfId="0" applyNumberFormat="1" applyFont="1" applyFill="1" applyBorder="1" applyAlignment="1">
      <alignment/>
    </xf>
    <xf numFmtId="165" fontId="8" fillId="0" borderId="33" xfId="0" applyNumberFormat="1" applyFont="1" applyBorder="1" applyAlignment="1">
      <alignment/>
    </xf>
    <xf numFmtId="165" fontId="8" fillId="0" borderId="31" xfId="0" applyNumberFormat="1" applyFont="1" applyBorder="1" applyAlignment="1">
      <alignment/>
    </xf>
    <xf numFmtId="165" fontId="8" fillId="19" borderId="32" xfId="0" applyNumberFormat="1" applyFont="1" applyFill="1" applyBorder="1" applyAlignment="1">
      <alignment/>
    </xf>
    <xf numFmtId="165" fontId="8" fillId="20" borderId="32" xfId="0" applyNumberFormat="1" applyFont="1" applyFill="1" applyBorder="1" applyAlignment="1">
      <alignment/>
    </xf>
    <xf numFmtId="164" fontId="5" fillId="7" borderId="34" xfId="0" applyNumberFormat="1" applyFont="1" applyFill="1" applyBorder="1" applyAlignment="1">
      <alignment/>
    </xf>
    <xf numFmtId="164" fontId="6" fillId="7" borderId="20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164" fontId="6" fillId="7" borderId="16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18" borderId="18" xfId="0" applyNumberFormat="1" applyFont="1" applyFill="1" applyBorder="1" applyAlignment="1">
      <alignment/>
    </xf>
    <xf numFmtId="165" fontId="7" fillId="0" borderId="35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5" fillId="7" borderId="36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164" fontId="7" fillId="0" borderId="37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5" fontId="7" fillId="0" borderId="38" xfId="0" applyNumberFormat="1" applyFont="1" applyBorder="1" applyAlignment="1">
      <alignment/>
    </xf>
    <xf numFmtId="165" fontId="7" fillId="0" borderId="39" xfId="0" applyNumberFormat="1" applyFont="1" applyBorder="1" applyAlignment="1">
      <alignment/>
    </xf>
    <xf numFmtId="164" fontId="6" fillId="7" borderId="25" xfId="0" applyNumberFormat="1" applyFont="1" applyFill="1" applyBorder="1" applyAlignment="1">
      <alignment/>
    </xf>
    <xf numFmtId="165" fontId="8" fillId="0" borderId="38" xfId="0" applyNumberFormat="1" applyFont="1" applyBorder="1" applyAlignment="1">
      <alignment/>
    </xf>
    <xf numFmtId="165" fontId="8" fillId="0" borderId="39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19" borderId="18" xfId="0" applyNumberFormat="1" applyFont="1" applyFill="1" applyBorder="1" applyAlignment="1">
      <alignment/>
    </xf>
    <xf numFmtId="165" fontId="7" fillId="20" borderId="18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6" fillId="7" borderId="30" xfId="0" applyNumberFormat="1" applyFont="1" applyFill="1" applyBorder="1" applyAlignment="1">
      <alignment/>
    </xf>
    <xf numFmtId="164" fontId="12" fillId="21" borderId="13" xfId="0" applyNumberFormat="1" applyFont="1" applyFill="1" applyBorder="1" applyAlignment="1" applyProtection="1">
      <alignment/>
      <protection locked="0"/>
    </xf>
    <xf numFmtId="164" fontId="6" fillId="7" borderId="3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7" borderId="31" xfId="0" applyNumberFormat="1" applyFont="1" applyFill="1" applyBorder="1" applyAlignment="1">
      <alignment/>
    </xf>
    <xf numFmtId="164" fontId="12" fillId="21" borderId="32" xfId="0" applyNumberFormat="1" applyFont="1" applyFill="1" applyBorder="1" applyAlignment="1" applyProtection="1">
      <alignment/>
      <protection locked="0"/>
    </xf>
    <xf numFmtId="164" fontId="6" fillId="7" borderId="38" xfId="0" applyNumberFormat="1" applyFont="1" applyFill="1" applyBorder="1" applyAlignment="1">
      <alignment/>
    </xf>
    <xf numFmtId="164" fontId="6" fillId="7" borderId="17" xfId="0" applyNumberFormat="1" applyFont="1" applyFill="1" applyBorder="1" applyAlignment="1">
      <alignment/>
    </xf>
    <xf numFmtId="166" fontId="12" fillId="7" borderId="18" xfId="0" applyNumberFormat="1" applyFont="1" applyFill="1" applyBorder="1" applyAlignment="1">
      <alignment horizontal="center" vertical="center"/>
    </xf>
    <xf numFmtId="164" fontId="6" fillId="7" borderId="19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13" fillId="0" borderId="0" xfId="0" applyNumberFormat="1" applyFont="1" applyFill="1" applyAlignment="1">
      <alignment/>
    </xf>
    <xf numFmtId="164" fontId="5" fillId="7" borderId="31" xfId="0" applyNumberFormat="1" applyFont="1" applyFill="1" applyBorder="1" applyAlignment="1">
      <alignment horizontal="centerContinuous"/>
    </xf>
    <xf numFmtId="164" fontId="5" fillId="7" borderId="32" xfId="0" applyNumberFormat="1" applyFont="1" applyFill="1" applyBorder="1" applyAlignment="1">
      <alignment/>
    </xf>
    <xf numFmtId="164" fontId="5" fillId="7" borderId="33" xfId="0" applyNumberFormat="1" applyFont="1" applyFill="1" applyBorder="1" applyAlignment="1">
      <alignment/>
    </xf>
    <xf numFmtId="164" fontId="5" fillId="7" borderId="31" xfId="0" applyNumberFormat="1" applyFont="1" applyFill="1" applyBorder="1" applyAlignment="1">
      <alignment/>
    </xf>
    <xf numFmtId="164" fontId="5" fillId="7" borderId="38" xfId="0" applyNumberFormat="1" applyFont="1" applyFill="1" applyBorder="1" applyAlignment="1">
      <alignment/>
    </xf>
    <xf numFmtId="164" fontId="5" fillId="7" borderId="24" xfId="0" applyNumberFormat="1" applyFont="1" applyFill="1" applyBorder="1" applyAlignment="1">
      <alignment horizontal="centerContinuous"/>
    </xf>
    <xf numFmtId="164" fontId="8" fillId="7" borderId="22" xfId="0" applyNumberFormat="1" applyFont="1" applyFill="1" applyBorder="1" applyAlignment="1">
      <alignment/>
    </xf>
    <xf numFmtId="164" fontId="8" fillId="7" borderId="23" xfId="0" applyNumberFormat="1" applyFont="1" applyFill="1" applyBorder="1" applyAlignment="1">
      <alignment/>
    </xf>
    <xf numFmtId="164" fontId="8" fillId="7" borderId="24" xfId="0" applyNumberFormat="1" applyFont="1" applyFill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18" borderId="13" xfId="0" applyNumberFormat="1" applyFont="1" applyFill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22" borderId="30" xfId="0" applyNumberFormat="1" applyFont="1" applyFill="1" applyBorder="1" applyAlignment="1">
      <alignment/>
    </xf>
    <xf numFmtId="164" fontId="8" fillId="22" borderId="13" xfId="0" applyNumberFormat="1" applyFont="1" applyFill="1" applyBorder="1" applyAlignment="1">
      <alignment/>
    </xf>
    <xf numFmtId="164" fontId="8" fillId="22" borderId="37" xfId="0" applyNumberFormat="1" applyFont="1" applyFill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8" fillId="18" borderId="32" xfId="0" applyNumberFormat="1" applyFont="1" applyFill="1" applyBorder="1" applyAlignment="1">
      <alignment/>
    </xf>
    <xf numFmtId="164" fontId="8" fillId="0" borderId="33" xfId="0" applyNumberFormat="1" applyFont="1" applyBorder="1" applyAlignment="1">
      <alignment/>
    </xf>
    <xf numFmtId="164" fontId="8" fillId="22" borderId="31" xfId="0" applyNumberFormat="1" applyFont="1" applyFill="1" applyBorder="1" applyAlignment="1">
      <alignment/>
    </xf>
    <xf numFmtId="164" fontId="8" fillId="22" borderId="32" xfId="0" applyNumberFormat="1" applyFont="1" applyFill="1" applyBorder="1" applyAlignment="1">
      <alignment/>
    </xf>
    <xf numFmtId="164" fontId="8" fillId="22" borderId="38" xfId="0" applyNumberFormat="1" applyFont="1" applyFill="1" applyBorder="1" applyAlignment="1">
      <alignment/>
    </xf>
    <xf numFmtId="164" fontId="8" fillId="23" borderId="31" xfId="0" applyNumberFormat="1" applyFont="1" applyFill="1" applyBorder="1" applyAlignment="1">
      <alignment/>
    </xf>
    <xf numFmtId="164" fontId="8" fillId="23" borderId="32" xfId="0" applyNumberFormat="1" applyFont="1" applyFill="1" applyBorder="1" applyAlignment="1">
      <alignment/>
    </xf>
    <xf numFmtId="164" fontId="8" fillId="24" borderId="32" xfId="0" applyNumberFormat="1" applyFont="1" applyFill="1" applyBorder="1" applyAlignment="1">
      <alignment/>
    </xf>
    <xf numFmtId="164" fontId="8" fillId="23" borderId="33" xfId="0" applyNumberFormat="1" applyFont="1" applyFill="1" applyBorder="1" applyAlignment="1">
      <alignment/>
    </xf>
    <xf numFmtId="164" fontId="8" fillId="25" borderId="31" xfId="0" applyNumberFormat="1" applyFont="1" applyFill="1" applyBorder="1" applyAlignment="1">
      <alignment/>
    </xf>
    <xf numFmtId="164" fontId="8" fillId="25" borderId="32" xfId="0" applyNumberFormat="1" applyFont="1" applyFill="1" applyBorder="1" applyAlignment="1">
      <alignment/>
    </xf>
    <xf numFmtId="164" fontId="8" fillId="25" borderId="38" xfId="0" applyNumberFormat="1" applyFont="1" applyFill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8" fillId="18" borderId="18" xfId="0" applyNumberFormat="1" applyFont="1" applyFill="1" applyBorder="1" applyAlignment="1">
      <alignment/>
    </xf>
    <xf numFmtId="164" fontId="8" fillId="0" borderId="35" xfId="0" applyNumberFormat="1" applyFont="1" applyBorder="1" applyAlignment="1">
      <alignment/>
    </xf>
    <xf numFmtId="164" fontId="8" fillId="22" borderId="17" xfId="0" applyNumberFormat="1" applyFont="1" applyFill="1" applyBorder="1" applyAlignment="1">
      <alignment/>
    </xf>
    <xf numFmtId="164" fontId="8" fillId="22" borderId="18" xfId="0" applyNumberFormat="1" applyFont="1" applyFill="1" applyBorder="1" applyAlignment="1">
      <alignment/>
    </xf>
    <xf numFmtId="164" fontId="8" fillId="22" borderId="19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14" fillId="0" borderId="0" xfId="0" applyNumberFormat="1" applyFont="1" applyAlignment="1">
      <alignment/>
    </xf>
    <xf numFmtId="164" fontId="5" fillId="7" borderId="39" xfId="0" applyNumberFormat="1" applyFont="1" applyFill="1" applyBorder="1" applyAlignment="1">
      <alignment horizontal="centerContinuous"/>
    </xf>
    <xf numFmtId="164" fontId="5" fillId="7" borderId="39" xfId="0" applyNumberFormat="1" applyFont="1" applyFill="1" applyBorder="1" applyAlignment="1">
      <alignment/>
    </xf>
    <xf numFmtId="164" fontId="5" fillId="7" borderId="21" xfId="0" applyNumberFormat="1" applyFont="1" applyFill="1" applyBorder="1" applyAlignment="1">
      <alignment horizontal="centerContinuous"/>
    </xf>
    <xf numFmtId="164" fontId="8" fillId="7" borderId="36" xfId="0" applyNumberFormat="1" applyFont="1" applyFill="1" applyBorder="1" applyAlignment="1">
      <alignment/>
    </xf>
    <xf numFmtId="164" fontId="8" fillId="7" borderId="21" xfId="0" applyNumberFormat="1" applyFont="1" applyFill="1" applyBorder="1" applyAlignment="1">
      <alignment/>
    </xf>
    <xf numFmtId="164" fontId="8" fillId="0" borderId="37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64" fontId="8" fillId="23" borderId="38" xfId="0" applyNumberFormat="1" applyFont="1" applyFill="1" applyBorder="1" applyAlignment="1">
      <alignment/>
    </xf>
    <xf numFmtId="164" fontId="8" fillId="23" borderId="39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4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37" xfId="0" applyNumberFormat="1" applyFont="1" applyFill="1" applyBorder="1" applyAlignment="1">
      <alignment/>
    </xf>
    <xf numFmtId="165" fontId="7" fillId="0" borderId="31" xfId="0" applyNumberFormat="1" applyFont="1" applyFill="1" applyBorder="1" applyAlignment="1">
      <alignment/>
    </xf>
    <xf numFmtId="164" fontId="9" fillId="26" borderId="41" xfId="0" applyNumberFormat="1" applyFont="1" applyFill="1" applyBorder="1" applyAlignment="1">
      <alignment/>
    </xf>
    <xf numFmtId="164" fontId="10" fillId="26" borderId="42" xfId="0" applyNumberFormat="1" applyFont="1" applyFill="1" applyBorder="1" applyAlignment="1">
      <alignment/>
    </xf>
    <xf numFmtId="165" fontId="11" fillId="26" borderId="42" xfId="0" applyNumberFormat="1" applyFont="1" applyFill="1" applyBorder="1" applyAlignment="1">
      <alignment/>
    </xf>
    <xf numFmtId="165" fontId="11" fillId="26" borderId="43" xfId="0" applyNumberFormat="1" applyFont="1" applyFill="1" applyBorder="1" applyAlignment="1">
      <alignment/>
    </xf>
    <xf numFmtId="164" fontId="6" fillId="7" borderId="24" xfId="0" applyNumberFormat="1" applyFont="1" applyFill="1" applyBorder="1" applyAlignment="1">
      <alignment/>
    </xf>
    <xf numFmtId="166" fontId="12" fillId="7" borderId="22" xfId="0" applyNumberFormat="1" applyFont="1" applyFill="1" applyBorder="1" applyAlignment="1">
      <alignment horizontal="center" vertical="center"/>
    </xf>
    <xf numFmtId="164" fontId="6" fillId="7" borderId="36" xfId="0" applyNumberFormat="1" applyFont="1" applyFill="1" applyBorder="1" applyAlignment="1">
      <alignment/>
    </xf>
    <xf numFmtId="164" fontId="4" fillId="26" borderId="41" xfId="0" applyNumberFormat="1" applyFont="1" applyFill="1" applyBorder="1" applyAlignment="1">
      <alignment/>
    </xf>
    <xf numFmtId="164" fontId="4" fillId="26" borderId="42" xfId="0" applyNumberFormat="1" applyFont="1" applyFill="1" applyBorder="1" applyAlignment="1">
      <alignment/>
    </xf>
    <xf numFmtId="164" fontId="4" fillId="26" borderId="43" xfId="0" applyNumberFormat="1" applyFont="1" applyFill="1" applyBorder="1" applyAlignment="1">
      <alignment/>
    </xf>
    <xf numFmtId="164" fontId="8" fillId="7" borderId="17" xfId="0" applyNumberFormat="1" applyFont="1" applyFill="1" applyBorder="1" applyAlignment="1">
      <alignment/>
    </xf>
    <xf numFmtId="164" fontId="8" fillId="7" borderId="18" xfId="0" applyNumberFormat="1" applyFont="1" applyFill="1" applyBorder="1" applyAlignment="1">
      <alignment/>
    </xf>
    <xf numFmtId="164" fontId="8" fillId="7" borderId="19" xfId="0" applyNumberFormat="1" applyFont="1" applyFill="1" applyBorder="1" applyAlignment="1">
      <alignment/>
    </xf>
    <xf numFmtId="164" fontId="8" fillId="0" borderId="44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18" borderId="28" xfId="0" applyNumberFormat="1" applyFont="1" applyFill="1" applyBorder="1" applyAlignment="1">
      <alignment/>
    </xf>
    <xf numFmtId="164" fontId="8" fillId="0" borderId="45" xfId="0" applyNumberFormat="1" applyFont="1" applyBorder="1" applyAlignment="1">
      <alignment/>
    </xf>
    <xf numFmtId="164" fontId="7" fillId="27" borderId="30" xfId="0" applyNumberFormat="1" applyFont="1" applyFill="1" applyBorder="1" applyAlignment="1">
      <alignment/>
    </xf>
    <xf numFmtId="165" fontId="7" fillId="27" borderId="31" xfId="0" applyNumberFormat="1" applyFont="1" applyFill="1" applyBorder="1" applyAlignment="1">
      <alignment/>
    </xf>
    <xf numFmtId="165" fontId="7" fillId="0" borderId="32" xfId="0" applyNumberFormat="1" applyFont="1" applyFill="1" applyBorder="1" applyAlignment="1">
      <alignment/>
    </xf>
    <xf numFmtId="165" fontId="7" fillId="0" borderId="38" xfId="0" applyNumberFormat="1" applyFont="1" applyFill="1" applyBorder="1" applyAlignment="1">
      <alignment/>
    </xf>
    <xf numFmtId="164" fontId="8" fillId="26" borderId="41" xfId="0" applyNumberFormat="1" applyFont="1" applyFill="1" applyBorder="1" applyAlignment="1">
      <alignment/>
    </xf>
    <xf numFmtId="164" fontId="8" fillId="26" borderId="42" xfId="0" applyNumberFormat="1" applyFont="1" applyFill="1" applyBorder="1" applyAlignment="1">
      <alignment/>
    </xf>
    <xf numFmtId="164" fontId="8" fillId="26" borderId="43" xfId="0" applyNumberFormat="1" applyFont="1" applyFill="1" applyBorder="1" applyAlignment="1">
      <alignment/>
    </xf>
    <xf numFmtId="164" fontId="8" fillId="27" borderId="27" xfId="0" applyNumberFormat="1" applyFont="1" applyFill="1" applyBorder="1" applyAlignment="1">
      <alignment/>
    </xf>
    <xf numFmtId="164" fontId="8" fillId="27" borderId="31" xfId="0" applyNumberFormat="1" applyFont="1" applyFill="1" applyBorder="1" applyAlignment="1">
      <alignment/>
    </xf>
    <xf numFmtId="164" fontId="8" fillId="27" borderId="17" xfId="0" applyNumberFormat="1" applyFont="1" applyFill="1" applyBorder="1" applyAlignment="1">
      <alignment/>
    </xf>
    <xf numFmtId="164" fontId="14" fillId="26" borderId="0" xfId="0" applyNumberFormat="1" applyFont="1" applyFill="1" applyAlignment="1">
      <alignment/>
    </xf>
    <xf numFmtId="165" fontId="8" fillId="0" borderId="32" xfId="0" applyNumberFormat="1" applyFont="1" applyFill="1" applyBorder="1" applyAlignment="1">
      <alignment/>
    </xf>
    <xf numFmtId="165" fontId="8" fillId="0" borderId="38" xfId="0" applyNumberFormat="1" applyFont="1" applyFill="1" applyBorder="1" applyAlignment="1">
      <alignment/>
    </xf>
    <xf numFmtId="165" fontId="7" fillId="0" borderId="18" xfId="0" applyNumberFormat="1" applyFont="1" applyFill="1" applyBorder="1" applyAlignment="1">
      <alignment/>
    </xf>
    <xf numFmtId="165" fontId="7" fillId="0" borderId="19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7" fillId="19" borderId="37" xfId="0" applyNumberFormat="1" applyFont="1" applyFill="1" applyBorder="1" applyAlignment="1">
      <alignment/>
    </xf>
    <xf numFmtId="165" fontId="7" fillId="19" borderId="38" xfId="0" applyNumberFormat="1" applyFont="1" applyFill="1" applyBorder="1" applyAlignment="1">
      <alignment/>
    </xf>
    <xf numFmtId="165" fontId="8" fillId="19" borderId="38" xfId="0" applyNumberFormat="1" applyFont="1" applyFill="1" applyBorder="1" applyAlignment="1">
      <alignment/>
    </xf>
    <xf numFmtId="165" fontId="7" fillId="19" borderId="19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0" borderId="46" xfId="0" applyNumberFormat="1" applyFont="1" applyFill="1" applyBorder="1" applyAlignment="1">
      <alignment/>
    </xf>
    <xf numFmtId="164" fontId="18" fillId="0" borderId="46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164" fontId="23" fillId="0" borderId="0" xfId="54" applyNumberFormat="1">
      <alignment/>
      <protection/>
    </xf>
    <xf numFmtId="164" fontId="21" fillId="0" borderId="0" xfId="54" applyNumberFormat="1" applyFont="1">
      <alignment/>
      <protection/>
    </xf>
    <xf numFmtId="164" fontId="2" fillId="0" borderId="0" xfId="54" applyNumberFormat="1" applyFont="1">
      <alignment/>
      <protection/>
    </xf>
    <xf numFmtId="164" fontId="4" fillId="0" borderId="0" xfId="54" applyNumberFormat="1" applyFont="1">
      <alignment/>
      <protection/>
    </xf>
    <xf numFmtId="164" fontId="10" fillId="0" borderId="0" xfId="54" applyNumberFormat="1" applyFont="1">
      <alignment/>
      <protection/>
    </xf>
    <xf numFmtId="164" fontId="5" fillId="14" borderId="10" xfId="54" applyNumberFormat="1" applyFont="1" applyFill="1" applyBorder="1">
      <alignment/>
      <protection/>
    </xf>
    <xf numFmtId="164" fontId="5" fillId="14" borderId="11" xfId="54" applyNumberFormat="1" applyFont="1" applyFill="1" applyBorder="1">
      <alignment/>
      <protection/>
    </xf>
    <xf numFmtId="164" fontId="5" fillId="14" borderId="10" xfId="54" applyNumberFormat="1" applyFont="1" applyFill="1" applyBorder="1" applyAlignment="1">
      <alignment/>
      <protection/>
    </xf>
    <xf numFmtId="164" fontId="5" fillId="14" borderId="11" xfId="54" applyNumberFormat="1" applyFont="1" applyFill="1" applyBorder="1" applyAlignment="1">
      <alignment/>
      <protection/>
    </xf>
    <xf numFmtId="164" fontId="5" fillId="14" borderId="47" xfId="54" applyNumberFormat="1" applyFont="1" applyFill="1" applyBorder="1" applyAlignment="1">
      <alignment/>
      <protection/>
    </xf>
    <xf numFmtId="164" fontId="5" fillId="14" borderId="30" xfId="54" applyNumberFormat="1" applyFont="1" applyFill="1" applyBorder="1" applyAlignment="1">
      <alignment horizontal="centerContinuous"/>
      <protection/>
    </xf>
    <xf numFmtId="164" fontId="5" fillId="14" borderId="13" xfId="54" applyNumberFormat="1" applyFont="1" applyFill="1" applyBorder="1" applyAlignment="1">
      <alignment horizontal="centerContinuous"/>
      <protection/>
    </xf>
    <xf numFmtId="164" fontId="5" fillId="14" borderId="37" xfId="54" applyNumberFormat="1" applyFont="1" applyFill="1" applyBorder="1" applyAlignment="1">
      <alignment horizontal="centerContinuous"/>
      <protection/>
    </xf>
    <xf numFmtId="164" fontId="5" fillId="14" borderId="15" xfId="54" applyNumberFormat="1" applyFont="1" applyFill="1" applyBorder="1">
      <alignment/>
      <protection/>
    </xf>
    <xf numFmtId="164" fontId="5" fillId="14" borderId="16" xfId="54" applyNumberFormat="1" applyFont="1" applyFill="1" applyBorder="1">
      <alignment/>
      <protection/>
    </xf>
    <xf numFmtId="164" fontId="5" fillId="14" borderId="17" xfId="54" applyNumberFormat="1" applyFont="1" applyFill="1" applyBorder="1">
      <alignment/>
      <protection/>
    </xf>
    <xf numFmtId="164" fontId="5" fillId="14" borderId="18" xfId="54" applyNumberFormat="1" applyFont="1" applyFill="1" applyBorder="1">
      <alignment/>
      <protection/>
    </xf>
    <xf numFmtId="164" fontId="5" fillId="14" borderId="19" xfId="54" applyNumberFormat="1" applyFont="1" applyFill="1" applyBorder="1">
      <alignment/>
      <protection/>
    </xf>
    <xf numFmtId="164" fontId="5" fillId="14" borderId="24" xfId="54" applyNumberFormat="1" applyFont="1" applyFill="1" applyBorder="1">
      <alignment/>
      <protection/>
    </xf>
    <xf numFmtId="164" fontId="5" fillId="14" borderId="22" xfId="54" applyNumberFormat="1" applyFont="1" applyFill="1" applyBorder="1">
      <alignment/>
      <protection/>
    </xf>
    <xf numFmtId="164" fontId="5" fillId="14" borderId="36" xfId="54" applyNumberFormat="1" applyFont="1" applyFill="1" applyBorder="1">
      <alignment/>
      <protection/>
    </xf>
    <xf numFmtId="164" fontId="5" fillId="0" borderId="25" xfId="54" applyNumberFormat="1" applyFont="1" applyFill="1" applyBorder="1">
      <alignment/>
      <protection/>
    </xf>
    <xf numFmtId="164" fontId="6" fillId="0" borderId="26" xfId="54" applyNumberFormat="1" applyFont="1" applyFill="1" applyBorder="1">
      <alignment/>
      <protection/>
    </xf>
    <xf numFmtId="164" fontId="7" fillId="0" borderId="30" xfId="54" applyNumberFormat="1" applyFont="1" applyFill="1" applyBorder="1">
      <alignment/>
      <protection/>
    </xf>
    <xf numFmtId="164" fontId="7" fillId="0" borderId="13" xfId="54" applyNumberFormat="1" applyFont="1" applyFill="1" applyBorder="1">
      <alignment/>
      <protection/>
    </xf>
    <xf numFmtId="164" fontId="7" fillId="0" borderId="37" xfId="54" applyNumberFormat="1" applyFont="1" applyFill="1" applyBorder="1">
      <alignment/>
      <protection/>
    </xf>
    <xf numFmtId="164" fontId="7" fillId="0" borderId="14" xfId="54" applyNumberFormat="1" applyFont="1" applyFill="1" applyBorder="1">
      <alignment/>
      <protection/>
    </xf>
    <xf numFmtId="164" fontId="4" fillId="0" borderId="0" xfId="54" applyNumberFormat="1" applyFont="1" applyFill="1">
      <alignment/>
      <protection/>
    </xf>
    <xf numFmtId="165" fontId="7" fillId="0" borderId="31" xfId="54" applyNumberFormat="1" applyFont="1" applyFill="1" applyBorder="1" applyProtection="1">
      <alignment/>
      <protection hidden="1"/>
    </xf>
    <xf numFmtId="165" fontId="7" fillId="0" borderId="32" xfId="54" applyNumberFormat="1" applyFont="1" applyFill="1" applyBorder="1" applyProtection="1">
      <alignment/>
      <protection hidden="1"/>
    </xf>
    <xf numFmtId="165" fontId="7" fillId="0" borderId="38" xfId="54" applyNumberFormat="1" applyFont="1" applyFill="1" applyBorder="1" applyProtection="1">
      <alignment/>
      <protection hidden="1"/>
    </xf>
    <xf numFmtId="165" fontId="7" fillId="0" borderId="33" xfId="54" applyNumberFormat="1" applyFont="1" applyFill="1" applyBorder="1" applyProtection="1">
      <alignment/>
      <protection hidden="1"/>
    </xf>
    <xf numFmtId="164" fontId="5" fillId="0" borderId="25" xfId="54" applyNumberFormat="1" applyFont="1" applyFill="1" applyBorder="1" applyProtection="1">
      <alignment/>
      <protection hidden="1"/>
    </xf>
    <xf numFmtId="164" fontId="6" fillId="0" borderId="20" xfId="54" applyNumberFormat="1" applyFont="1" applyFill="1" applyBorder="1">
      <alignment/>
      <protection/>
    </xf>
    <xf numFmtId="164" fontId="5" fillId="0" borderId="34" xfId="54" applyNumberFormat="1" applyFont="1" applyFill="1" applyBorder="1">
      <alignment/>
      <protection/>
    </xf>
    <xf numFmtId="2" fontId="7" fillId="0" borderId="31" xfId="54" applyNumberFormat="1" applyFont="1" applyFill="1" applyBorder="1" applyProtection="1">
      <alignment/>
      <protection hidden="1"/>
    </xf>
    <xf numFmtId="2" fontId="7" fillId="0" borderId="32" xfId="54" applyNumberFormat="1" applyFont="1" applyFill="1" applyBorder="1" applyProtection="1">
      <alignment/>
      <protection hidden="1"/>
    </xf>
    <xf numFmtId="2" fontId="7" fillId="0" borderId="38" xfId="54" applyNumberFormat="1" applyFont="1" applyFill="1" applyBorder="1" applyProtection="1">
      <alignment/>
      <protection hidden="1"/>
    </xf>
    <xf numFmtId="2" fontId="7" fillId="0" borderId="33" xfId="54" applyNumberFormat="1" applyFont="1" applyFill="1" applyBorder="1" applyProtection="1">
      <alignment/>
      <protection hidden="1"/>
    </xf>
    <xf numFmtId="164" fontId="5" fillId="0" borderId="15" xfId="54" applyNumberFormat="1" applyFont="1" applyFill="1" applyBorder="1">
      <alignment/>
      <protection/>
    </xf>
    <xf numFmtId="164" fontId="6" fillId="0" borderId="16" xfId="54" applyNumberFormat="1" applyFont="1" applyFill="1" applyBorder="1">
      <alignment/>
      <protection/>
    </xf>
    <xf numFmtId="2" fontId="7" fillId="0" borderId="17" xfId="54" applyNumberFormat="1" applyFont="1" applyFill="1" applyBorder="1" applyProtection="1">
      <alignment/>
      <protection hidden="1"/>
    </xf>
    <xf numFmtId="2" fontId="7" fillId="0" borderId="18" xfId="54" applyNumberFormat="1" applyFont="1" applyFill="1" applyBorder="1" applyProtection="1">
      <alignment/>
      <protection hidden="1"/>
    </xf>
    <xf numFmtId="2" fontId="7" fillId="0" borderId="19" xfId="54" applyNumberFormat="1" applyFont="1" applyFill="1" applyBorder="1" applyProtection="1">
      <alignment/>
      <protection hidden="1"/>
    </xf>
    <xf numFmtId="2" fontId="7" fillId="0" borderId="35" xfId="54" applyNumberFormat="1" applyFont="1" applyFill="1" applyBorder="1" applyProtection="1">
      <alignment/>
      <protection hidden="1"/>
    </xf>
    <xf numFmtId="164" fontId="8" fillId="0" borderId="0" xfId="54" applyNumberFormat="1" applyFont="1">
      <alignment/>
      <protection/>
    </xf>
    <xf numFmtId="164" fontId="9" fillId="0" borderId="0" xfId="54" applyNumberFormat="1" applyFont="1" applyFill="1" applyBorder="1">
      <alignment/>
      <protection/>
    </xf>
    <xf numFmtId="164" fontId="10" fillId="0" borderId="0" xfId="54" applyNumberFormat="1" applyFont="1" applyFill="1" applyBorder="1">
      <alignment/>
      <protection/>
    </xf>
    <xf numFmtId="165" fontId="11" fillId="0" borderId="0" xfId="54" applyNumberFormat="1" applyFont="1" applyFill="1" applyBorder="1">
      <alignment/>
      <protection/>
    </xf>
    <xf numFmtId="165" fontId="11" fillId="0" borderId="0" xfId="54" applyNumberFormat="1" applyFont="1" applyBorder="1">
      <alignment/>
      <protection/>
    </xf>
    <xf numFmtId="167" fontId="16" fillId="0" borderId="0" xfId="54" applyNumberFormat="1" applyFont="1">
      <alignment/>
      <protection/>
    </xf>
    <xf numFmtId="164" fontId="6" fillId="2" borderId="30" xfId="54" applyNumberFormat="1" applyFont="1" applyFill="1" applyBorder="1">
      <alignment/>
      <protection/>
    </xf>
    <xf numFmtId="164" fontId="12" fillId="2" borderId="13" xfId="54" applyNumberFormat="1" applyFont="1" applyFill="1" applyBorder="1" applyAlignment="1" applyProtection="1">
      <alignment horizontal="right"/>
      <protection locked="0"/>
    </xf>
    <xf numFmtId="164" fontId="6" fillId="2" borderId="37" xfId="54" applyNumberFormat="1" applyFont="1" applyFill="1" applyBorder="1">
      <alignment/>
      <protection/>
    </xf>
    <xf numFmtId="164" fontId="6" fillId="7" borderId="31" xfId="54" applyNumberFormat="1" applyFont="1" applyFill="1" applyBorder="1">
      <alignment/>
      <protection/>
    </xf>
    <xf numFmtId="164" fontId="12" fillId="21" borderId="32" xfId="54" applyNumberFormat="1" applyFont="1" applyFill="1" applyBorder="1" applyAlignment="1" applyProtection="1">
      <alignment horizontal="right"/>
      <protection locked="0"/>
    </xf>
    <xf numFmtId="164" fontId="6" fillId="7" borderId="38" xfId="54" applyNumberFormat="1" applyFont="1" applyFill="1" applyBorder="1">
      <alignment/>
      <protection/>
    </xf>
    <xf numFmtId="164" fontId="6" fillId="2" borderId="31" xfId="54" applyNumberFormat="1" applyFont="1" applyFill="1" applyBorder="1">
      <alignment/>
      <protection/>
    </xf>
    <xf numFmtId="164" fontId="12" fillId="2" borderId="32" xfId="54" applyNumberFormat="1" applyFont="1" applyFill="1" applyBorder="1" applyAlignment="1" applyProtection="1">
      <alignment horizontal="right"/>
      <protection locked="0"/>
    </xf>
    <xf numFmtId="164" fontId="6" fillId="2" borderId="38" xfId="54" applyNumberFormat="1" applyFont="1" applyFill="1" applyBorder="1">
      <alignment/>
      <protection/>
    </xf>
    <xf numFmtId="164" fontId="6" fillId="7" borderId="17" xfId="54" applyNumberFormat="1" applyFont="1" applyFill="1" applyBorder="1">
      <alignment/>
      <protection/>
    </xf>
    <xf numFmtId="164" fontId="6" fillId="7" borderId="19" xfId="54" applyNumberFormat="1" applyFont="1" applyFill="1" applyBorder="1">
      <alignment/>
      <protection/>
    </xf>
    <xf numFmtId="164" fontId="6" fillId="0" borderId="0" xfId="54" applyNumberFormat="1" applyFont="1" applyFill="1" applyBorder="1">
      <alignment/>
      <protection/>
    </xf>
    <xf numFmtId="164" fontId="12" fillId="0" borderId="0" xfId="54" applyNumberFormat="1" applyFont="1" applyFill="1" applyBorder="1" applyAlignment="1">
      <alignment horizontal="right" vertical="center"/>
      <protection/>
    </xf>
    <xf numFmtId="164" fontId="4" fillId="0" borderId="0" xfId="54" applyNumberFormat="1" applyFont="1" applyFill="1" applyBorder="1">
      <alignment/>
      <protection/>
    </xf>
    <xf numFmtId="164" fontId="10" fillId="0" borderId="48" xfId="54" applyNumberFormat="1" applyFont="1" applyBorder="1" applyAlignment="1">
      <alignment/>
      <protection/>
    </xf>
    <xf numFmtId="164" fontId="4" fillId="0" borderId="49" xfId="54" applyNumberFormat="1" applyFont="1" applyBorder="1">
      <alignment/>
      <protection/>
    </xf>
    <xf numFmtId="164" fontId="5" fillId="7" borderId="17" xfId="54" applyNumberFormat="1" applyFont="1" applyFill="1" applyBorder="1">
      <alignment/>
      <protection/>
    </xf>
    <xf numFmtId="164" fontId="5" fillId="7" borderId="18" xfId="54" applyNumberFormat="1" applyFont="1" applyFill="1" applyBorder="1">
      <alignment/>
      <protection/>
    </xf>
    <xf numFmtId="164" fontId="5" fillId="7" borderId="19" xfId="54" applyNumberFormat="1" applyFont="1" applyFill="1" applyBorder="1">
      <alignment/>
      <protection/>
    </xf>
    <xf numFmtId="164" fontId="8" fillId="0" borderId="27" xfId="54" applyNumberFormat="1" applyFont="1" applyFill="1" applyBorder="1">
      <alignment/>
      <protection/>
    </xf>
    <xf numFmtId="164" fontId="8" fillId="0" borderId="28" xfId="54" applyNumberFormat="1" applyFont="1" applyFill="1" applyBorder="1">
      <alignment/>
      <protection/>
    </xf>
    <xf numFmtId="164" fontId="8" fillId="0" borderId="45" xfId="54" applyNumberFormat="1" applyFont="1" applyFill="1" applyBorder="1">
      <alignment/>
      <protection/>
    </xf>
    <xf numFmtId="164" fontId="8" fillId="0" borderId="31" xfId="54" applyNumberFormat="1" applyFont="1" applyFill="1" applyBorder="1">
      <alignment/>
      <protection/>
    </xf>
    <xf numFmtId="164" fontId="8" fillId="0" borderId="32" xfId="54" applyNumberFormat="1" applyFont="1" applyFill="1" applyBorder="1">
      <alignment/>
      <protection/>
    </xf>
    <xf numFmtId="164" fontId="8" fillId="0" borderId="38" xfId="54" applyNumberFormat="1" applyFont="1" applyFill="1" applyBorder="1">
      <alignment/>
      <protection/>
    </xf>
    <xf numFmtId="164" fontId="8" fillId="0" borderId="17" xfId="54" applyNumberFormat="1" applyFont="1" applyFill="1" applyBorder="1">
      <alignment/>
      <protection/>
    </xf>
    <xf numFmtId="164" fontId="8" fillId="0" borderId="18" xfId="54" applyNumberFormat="1" applyFont="1" applyFill="1" applyBorder="1">
      <alignment/>
      <protection/>
    </xf>
    <xf numFmtId="164" fontId="8" fillId="0" borderId="19" xfId="54" applyNumberFormat="1" applyFont="1" applyFill="1" applyBorder="1">
      <alignment/>
      <protection/>
    </xf>
    <xf numFmtId="164" fontId="14" fillId="0" borderId="0" xfId="54" applyNumberFormat="1" applyFont="1">
      <alignment/>
      <protection/>
    </xf>
    <xf numFmtId="164" fontId="23" fillId="0" borderId="49" xfId="54" applyNumberFormat="1" applyBorder="1">
      <alignment/>
      <protection/>
    </xf>
    <xf numFmtId="164" fontId="23" fillId="0" borderId="0" xfId="54" applyNumberFormat="1" applyFill="1" applyBorder="1">
      <alignment/>
      <protection/>
    </xf>
    <xf numFmtId="164" fontId="23" fillId="0" borderId="0" xfId="54" applyNumberFormat="1" applyFont="1">
      <alignment/>
      <protection/>
    </xf>
    <xf numFmtId="0" fontId="0" fillId="7" borderId="18" xfId="0" applyFill="1" applyBorder="1" applyAlignment="1">
      <alignment/>
    </xf>
    <xf numFmtId="164" fontId="5" fillId="14" borderId="10" xfId="54" applyNumberFormat="1" applyFont="1" applyFill="1" applyBorder="1" applyAlignment="1">
      <alignment horizontal="center"/>
      <protection/>
    </xf>
    <xf numFmtId="164" fontId="17" fillId="0" borderId="0" xfId="0" applyNumberFormat="1" applyFont="1" applyAlignment="1">
      <alignment/>
    </xf>
    <xf numFmtId="164" fontId="5" fillId="7" borderId="25" xfId="0" applyNumberFormat="1" applyFont="1" applyFill="1" applyBorder="1" applyAlignment="1">
      <alignment horizontal="center"/>
    </xf>
    <xf numFmtId="164" fontId="5" fillId="7" borderId="26" xfId="0" applyNumberFormat="1" applyFont="1" applyFill="1" applyBorder="1" applyAlignment="1">
      <alignment horizontal="center"/>
    </xf>
    <xf numFmtId="164" fontId="5" fillId="7" borderId="30" xfId="0" applyNumberFormat="1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center"/>
    </xf>
    <xf numFmtId="164" fontId="5" fillId="7" borderId="37" xfId="0" applyNumberFormat="1" applyFont="1" applyFill="1" applyBorder="1" applyAlignment="1">
      <alignment horizontal="center"/>
    </xf>
    <xf numFmtId="164" fontId="5" fillId="7" borderId="10" xfId="0" applyNumberFormat="1" applyFont="1" applyFill="1" applyBorder="1" applyAlignment="1">
      <alignment horizontal="center"/>
    </xf>
    <xf numFmtId="164" fontId="5" fillId="7" borderId="11" xfId="0" applyNumberFormat="1" applyFont="1" applyFill="1" applyBorder="1" applyAlignment="1">
      <alignment horizontal="center"/>
    </xf>
    <xf numFmtId="164" fontId="5" fillId="7" borderId="47" xfId="0" applyNumberFormat="1" applyFont="1" applyFill="1" applyBorder="1" applyAlignment="1">
      <alignment horizontal="center"/>
    </xf>
    <xf numFmtId="164" fontId="5" fillId="7" borderId="14" xfId="0" applyNumberFormat="1" applyFont="1" applyFill="1" applyBorder="1" applyAlignment="1">
      <alignment horizontal="center"/>
    </xf>
    <xf numFmtId="164" fontId="6" fillId="7" borderId="41" xfId="0" applyNumberFormat="1" applyFont="1" applyFill="1" applyBorder="1" applyAlignment="1">
      <alignment horizontal="center"/>
    </xf>
    <xf numFmtId="164" fontId="6" fillId="7" borderId="42" xfId="0" applyNumberFormat="1" applyFont="1" applyFill="1" applyBorder="1" applyAlignment="1">
      <alignment horizontal="center"/>
    </xf>
    <xf numFmtId="164" fontId="6" fillId="7" borderId="43" xfId="0" applyNumberFormat="1" applyFont="1" applyFill="1" applyBorder="1" applyAlignment="1">
      <alignment horizontal="center"/>
    </xf>
    <xf numFmtId="164" fontId="5" fillId="7" borderId="50" xfId="0" applyNumberFormat="1" applyFont="1" applyFill="1" applyBorder="1" applyAlignment="1">
      <alignment horizontal="center"/>
    </xf>
    <xf numFmtId="164" fontId="5" fillId="7" borderId="51" xfId="0" applyNumberFormat="1" applyFont="1" applyFill="1" applyBorder="1" applyAlignment="1">
      <alignment horizontal="center"/>
    </xf>
    <xf numFmtId="164" fontId="5" fillId="7" borderId="52" xfId="0" applyNumberFormat="1" applyFont="1" applyFill="1" applyBorder="1" applyAlignment="1">
      <alignment horizontal="center"/>
    </xf>
    <xf numFmtId="164" fontId="5" fillId="7" borderId="12" xfId="0" applyNumberFormat="1" applyFont="1" applyFill="1" applyBorder="1" applyAlignment="1">
      <alignment horizontal="center"/>
    </xf>
    <xf numFmtId="164" fontId="5" fillId="7" borderId="17" xfId="0" applyNumberFormat="1" applyFont="1" applyFill="1" applyBorder="1" applyAlignment="1">
      <alignment horizontal="center"/>
    </xf>
    <xf numFmtId="164" fontId="5" fillId="7" borderId="19" xfId="0" applyNumberFormat="1" applyFont="1" applyFill="1" applyBorder="1" applyAlignment="1">
      <alignment horizontal="center"/>
    </xf>
    <xf numFmtId="164" fontId="5" fillId="7" borderId="53" xfId="0" applyNumberFormat="1" applyFont="1" applyFill="1" applyBorder="1" applyAlignment="1">
      <alignment horizontal="center"/>
    </xf>
    <xf numFmtId="164" fontId="5" fillId="7" borderId="54" xfId="0" applyNumberFormat="1" applyFont="1" applyFill="1" applyBorder="1" applyAlignment="1">
      <alignment horizontal="center"/>
    </xf>
    <xf numFmtId="164" fontId="5" fillId="7" borderId="31" xfId="0" applyNumberFormat="1" applyFont="1" applyFill="1" applyBorder="1" applyAlignment="1">
      <alignment horizontal="center"/>
    </xf>
    <xf numFmtId="164" fontId="5" fillId="7" borderId="38" xfId="0" applyNumberFormat="1" applyFont="1" applyFill="1" applyBorder="1" applyAlignment="1">
      <alignment horizontal="center"/>
    </xf>
    <xf numFmtId="164" fontId="5" fillId="7" borderId="15" xfId="0" applyNumberFormat="1" applyFont="1" applyFill="1" applyBorder="1" applyAlignment="1">
      <alignment horizontal="center"/>
    </xf>
    <xf numFmtId="164" fontId="5" fillId="7" borderId="16" xfId="0" applyNumberFormat="1" applyFont="1" applyFill="1" applyBorder="1" applyAlignment="1">
      <alignment horizontal="center"/>
    </xf>
    <xf numFmtId="164" fontId="5" fillId="23" borderId="25" xfId="0" applyNumberFormat="1" applyFont="1" applyFill="1" applyBorder="1" applyAlignment="1">
      <alignment horizontal="center"/>
    </xf>
    <xf numFmtId="164" fontId="5" fillId="23" borderId="26" xfId="0" applyNumberFormat="1" applyFont="1" applyFill="1" applyBorder="1" applyAlignment="1">
      <alignment horizontal="center"/>
    </xf>
    <xf numFmtId="164" fontId="6" fillId="7" borderId="55" xfId="0" applyNumberFormat="1" applyFont="1" applyFill="1" applyBorder="1" applyAlignment="1">
      <alignment horizontal="center"/>
    </xf>
    <xf numFmtId="164" fontId="6" fillId="7" borderId="48" xfId="0" applyNumberFormat="1" applyFont="1" applyFill="1" applyBorder="1" applyAlignment="1">
      <alignment horizontal="center"/>
    </xf>
    <xf numFmtId="164" fontId="6" fillId="7" borderId="49" xfId="0" applyNumberFormat="1" applyFont="1" applyFill="1" applyBorder="1" applyAlignment="1">
      <alignment horizontal="center"/>
    </xf>
    <xf numFmtId="164" fontId="5" fillId="7" borderId="27" xfId="0" applyNumberFormat="1" applyFont="1" applyFill="1" applyBorder="1" applyAlignment="1">
      <alignment horizontal="center"/>
    </xf>
    <xf numFmtId="164" fontId="5" fillId="7" borderId="45" xfId="0" applyNumberFormat="1" applyFont="1" applyFill="1" applyBorder="1" applyAlignment="1">
      <alignment horizontal="center"/>
    </xf>
    <xf numFmtId="164" fontId="5" fillId="7" borderId="28" xfId="0" applyNumberFormat="1" applyFont="1" applyFill="1" applyBorder="1" applyAlignment="1">
      <alignment horizontal="center"/>
    </xf>
    <xf numFmtId="164" fontId="5" fillId="7" borderId="56" xfId="0" applyNumberFormat="1" applyFont="1" applyFill="1" applyBorder="1" applyAlignment="1">
      <alignment horizontal="center"/>
    </xf>
    <xf numFmtId="164" fontId="5" fillId="7" borderId="57" xfId="0" applyNumberFormat="1" applyFont="1" applyFill="1" applyBorder="1" applyAlignment="1">
      <alignment horizontal="center"/>
    </xf>
    <xf numFmtId="164" fontId="6" fillId="14" borderId="41" xfId="54" applyNumberFormat="1" applyFont="1" applyFill="1" applyBorder="1" applyAlignment="1">
      <alignment horizontal="center"/>
      <protection/>
    </xf>
    <xf numFmtId="164" fontId="6" fillId="14" borderId="42" xfId="54" applyNumberFormat="1" applyFont="1" applyFill="1" applyBorder="1" applyAlignment="1">
      <alignment horizontal="center"/>
      <protection/>
    </xf>
    <xf numFmtId="164" fontId="6" fillId="14" borderId="43" xfId="54" applyNumberFormat="1" applyFont="1" applyFill="1" applyBorder="1" applyAlignment="1">
      <alignment horizontal="center"/>
      <protection/>
    </xf>
    <xf numFmtId="164" fontId="5" fillId="7" borderId="10" xfId="54" applyNumberFormat="1" applyFont="1" applyFill="1" applyBorder="1" applyAlignment="1">
      <alignment horizontal="center"/>
      <protection/>
    </xf>
    <xf numFmtId="164" fontId="5" fillId="7" borderId="47" xfId="54" applyNumberFormat="1" applyFont="1" applyFill="1" applyBorder="1" applyAlignment="1">
      <alignment horizontal="center"/>
      <protection/>
    </xf>
    <xf numFmtId="164" fontId="5" fillId="7" borderId="28" xfId="54" applyNumberFormat="1" applyFont="1" applyFill="1" applyBorder="1" applyAlignment="1">
      <alignment horizontal="center"/>
      <protection/>
    </xf>
    <xf numFmtId="164" fontId="5" fillId="7" borderId="45" xfId="54" applyNumberFormat="1" applyFont="1" applyFill="1" applyBorder="1" applyAlignment="1">
      <alignment horizontal="center"/>
      <protection/>
    </xf>
    <xf numFmtId="164" fontId="4" fillId="7" borderId="58" xfId="54" applyNumberFormat="1" applyFont="1" applyFill="1" applyBorder="1" applyAlignment="1">
      <alignment horizontal="center" vertical="center" textRotation="88"/>
      <protection/>
    </xf>
    <xf numFmtId="164" fontId="4" fillId="7" borderId="59" xfId="54" applyNumberFormat="1" applyFont="1" applyFill="1" applyBorder="1" applyAlignment="1">
      <alignment horizontal="center" vertical="center" textRotation="88"/>
      <protection/>
    </xf>
    <xf numFmtId="164" fontId="4" fillId="7" borderId="60" xfId="54" applyNumberFormat="1" applyFont="1" applyFill="1" applyBorder="1" applyAlignment="1">
      <alignment horizontal="center" vertical="center" textRotation="88"/>
      <protection/>
    </xf>
    <xf numFmtId="164" fontId="5" fillId="7" borderId="13" xfId="54" applyNumberFormat="1" applyFont="1" applyFill="1" applyBorder="1" applyAlignment="1">
      <alignment horizontal="center"/>
      <protection/>
    </xf>
    <xf numFmtId="164" fontId="5" fillId="7" borderId="37" xfId="54" applyNumberFormat="1" applyFont="1" applyFill="1" applyBorder="1" applyAlignment="1">
      <alignment horizontal="center"/>
      <protection/>
    </xf>
    <xf numFmtId="164" fontId="5" fillId="7" borderId="61" xfId="54" applyNumberFormat="1" applyFont="1" applyFill="1" applyBorder="1" applyAlignment="1">
      <alignment horizontal="center"/>
      <protection/>
    </xf>
    <xf numFmtId="164" fontId="5" fillId="7" borderId="62" xfId="54" applyNumberFormat="1" applyFont="1" applyFill="1" applyBorder="1" applyAlignment="1">
      <alignment horizontal="center"/>
      <protection/>
    </xf>
    <xf numFmtId="164" fontId="5" fillId="7" borderId="25" xfId="54" applyNumberFormat="1" applyFont="1" applyFill="1" applyBorder="1" applyAlignment="1">
      <alignment horizontal="center"/>
      <protection/>
    </xf>
    <xf numFmtId="164" fontId="5" fillId="7" borderId="56" xfId="54" applyNumberFormat="1" applyFont="1" applyFill="1" applyBorder="1" applyAlignment="1">
      <alignment horizontal="center"/>
      <protection/>
    </xf>
    <xf numFmtId="164" fontId="5" fillId="14" borderId="30" xfId="54" applyNumberFormat="1" applyFont="1" applyFill="1" applyBorder="1" applyAlignment="1">
      <alignment horizontal="center"/>
      <protection/>
    </xf>
    <xf numFmtId="164" fontId="5" fillId="14" borderId="13" xfId="54" applyNumberFormat="1" applyFont="1" applyFill="1" applyBorder="1" applyAlignment="1">
      <alignment horizontal="center"/>
      <protection/>
    </xf>
    <xf numFmtId="164" fontId="5" fillId="14" borderId="37" xfId="54" applyNumberFormat="1" applyFont="1" applyFill="1" applyBorder="1" applyAlignment="1">
      <alignment horizontal="center"/>
      <protection/>
    </xf>
    <xf numFmtId="164" fontId="5" fillId="7" borderId="11" xfId="54" applyNumberFormat="1" applyFont="1" applyFill="1" applyBorder="1" applyAlignment="1">
      <alignment horizontal="center"/>
      <protection/>
    </xf>
    <xf numFmtId="164" fontId="5" fillId="7" borderId="15" xfId="54" applyNumberFormat="1" applyFont="1" applyFill="1" applyBorder="1" applyAlignment="1">
      <alignment horizontal="center"/>
      <protection/>
    </xf>
    <xf numFmtId="164" fontId="5" fillId="7" borderId="57" xfId="54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Copy of HEAT-OUTPUTS-21-04-08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tabSelected="1" zoomScalePageLayoutView="0" workbookViewId="0" topLeftCell="B16">
      <selection activeCell="I20" sqref="I20"/>
    </sheetView>
  </sheetViews>
  <sheetFormatPr defaultColWidth="9.00390625" defaultRowHeight="12.75"/>
  <cols>
    <col min="1" max="1" width="2.25390625" style="0" hidden="1" customWidth="1"/>
    <col min="5" max="11" width="6.375" style="0" customWidth="1"/>
    <col min="12" max="24" width="5.75390625" style="0" bestFit="1" customWidth="1"/>
    <col min="25" max="25" width="6.50390625" style="0" customWidth="1"/>
  </cols>
  <sheetData>
    <row r="1" ht="15.75">
      <c r="B1" s="200" t="s">
        <v>42</v>
      </c>
    </row>
    <row r="2" spans="1:37" ht="27" thickBot="1">
      <c r="A2" s="1"/>
      <c r="B2" s="1" t="s">
        <v>41</v>
      </c>
      <c r="C2" s="1"/>
      <c r="D2" s="1"/>
      <c r="E2" s="2" t="s">
        <v>44</v>
      </c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6" ht="15">
      <c r="A3" s="3"/>
      <c r="B3" s="4" t="s">
        <v>0</v>
      </c>
      <c r="C3" s="5"/>
      <c r="D3" s="5"/>
      <c r="E3" s="289" t="s">
        <v>1</v>
      </c>
      <c r="F3" s="290"/>
      <c r="G3" s="290"/>
      <c r="H3" s="290"/>
      <c r="I3" s="290"/>
      <c r="J3" s="290"/>
      <c r="K3" s="291"/>
      <c r="L3" s="6"/>
      <c r="M3" s="7" t="s">
        <v>2</v>
      </c>
      <c r="N3" s="8"/>
      <c r="O3" s="8"/>
      <c r="P3" s="8"/>
      <c r="Q3" s="8"/>
      <c r="R3" s="9"/>
      <c r="S3" s="289" t="s">
        <v>3</v>
      </c>
      <c r="T3" s="290"/>
      <c r="U3" s="290"/>
      <c r="V3" s="290"/>
      <c r="W3" s="290"/>
      <c r="X3" s="290"/>
      <c r="Y3" s="291"/>
      <c r="Z3" s="198" t="s">
        <v>4</v>
      </c>
      <c r="AA3" s="199"/>
      <c r="AB3" s="199"/>
      <c r="AC3" s="199"/>
      <c r="AD3" s="199"/>
      <c r="AE3" s="199"/>
      <c r="AF3" s="199"/>
      <c r="AG3" s="3"/>
      <c r="AH3" s="3"/>
      <c r="AI3" s="3"/>
      <c r="AJ3" s="3"/>
    </row>
    <row r="4" spans="1:36" ht="15.75" thickBot="1">
      <c r="A4" s="3"/>
      <c r="B4" s="10" t="s">
        <v>5</v>
      </c>
      <c r="C4" s="11"/>
      <c r="D4" s="11"/>
      <c r="E4" s="12">
        <v>200</v>
      </c>
      <c r="F4" s="13">
        <v>300</v>
      </c>
      <c r="G4" s="13">
        <v>400</v>
      </c>
      <c r="H4" s="13">
        <v>500</v>
      </c>
      <c r="I4" s="13">
        <v>600</v>
      </c>
      <c r="J4" s="13">
        <v>700</v>
      </c>
      <c r="K4" s="14">
        <v>900</v>
      </c>
      <c r="L4" s="15">
        <v>200</v>
      </c>
      <c r="M4" s="16">
        <v>300</v>
      </c>
      <c r="N4" s="17">
        <v>400</v>
      </c>
      <c r="O4" s="17">
        <v>500</v>
      </c>
      <c r="P4" s="17">
        <v>600</v>
      </c>
      <c r="Q4" s="17">
        <v>700</v>
      </c>
      <c r="R4" s="18">
        <v>900</v>
      </c>
      <c r="S4" s="19">
        <v>200</v>
      </c>
      <c r="T4" s="17">
        <v>300</v>
      </c>
      <c r="U4" s="17">
        <v>400</v>
      </c>
      <c r="V4" s="17">
        <v>500</v>
      </c>
      <c r="W4" s="17">
        <v>600</v>
      </c>
      <c r="X4" s="17">
        <v>700</v>
      </c>
      <c r="Y4" s="58">
        <v>900</v>
      </c>
      <c r="Z4" s="189">
        <v>200</v>
      </c>
      <c r="AA4" s="189">
        <v>300</v>
      </c>
      <c r="AB4" s="189">
        <v>400</v>
      </c>
      <c r="AC4" s="189">
        <v>500</v>
      </c>
      <c r="AD4" s="189">
        <v>600</v>
      </c>
      <c r="AE4" s="189">
        <v>700</v>
      </c>
      <c r="AF4" s="189">
        <v>900</v>
      </c>
      <c r="AG4" s="3"/>
      <c r="AH4" s="3"/>
      <c r="AI4" s="3"/>
      <c r="AJ4" s="3"/>
    </row>
    <row r="5" spans="1:36" ht="15">
      <c r="A5" s="3"/>
      <c r="B5" s="20" t="s">
        <v>6</v>
      </c>
      <c r="C5" s="21"/>
      <c r="D5" s="21"/>
      <c r="E5" s="22"/>
      <c r="F5" s="23">
        <v>334</v>
      </c>
      <c r="G5" s="24">
        <v>421</v>
      </c>
      <c r="H5" s="24">
        <v>505</v>
      </c>
      <c r="I5" s="23">
        <v>587</v>
      </c>
      <c r="J5" s="23">
        <v>668</v>
      </c>
      <c r="K5" s="25">
        <v>828</v>
      </c>
      <c r="L5" s="26">
        <v>358</v>
      </c>
      <c r="M5" s="27">
        <v>536</v>
      </c>
      <c r="N5" s="28">
        <v>705</v>
      </c>
      <c r="O5" s="28">
        <v>865</v>
      </c>
      <c r="P5" s="27">
        <v>1014</v>
      </c>
      <c r="Q5" s="27">
        <v>1153</v>
      </c>
      <c r="R5" s="29">
        <v>1402</v>
      </c>
      <c r="S5" s="26"/>
      <c r="T5" s="30">
        <v>620</v>
      </c>
      <c r="U5" s="31">
        <v>769</v>
      </c>
      <c r="V5" s="32">
        <v>913</v>
      </c>
      <c r="W5" s="31">
        <v>1054</v>
      </c>
      <c r="X5" s="30">
        <v>1194</v>
      </c>
      <c r="Y5" s="185">
        <v>1475</v>
      </c>
      <c r="Z5" s="190">
        <v>562</v>
      </c>
      <c r="AA5" s="191">
        <v>797</v>
      </c>
      <c r="AB5" s="191">
        <v>1016</v>
      </c>
      <c r="AC5" s="191">
        <v>1222</v>
      </c>
      <c r="AD5" s="191">
        <v>1416</v>
      </c>
      <c r="AE5" s="191">
        <v>1601</v>
      </c>
      <c r="AF5" s="191">
        <v>1943</v>
      </c>
      <c r="AG5" s="3"/>
      <c r="AH5" s="3"/>
      <c r="AI5" s="3"/>
      <c r="AJ5" s="3"/>
    </row>
    <row r="6" spans="1:36" ht="15">
      <c r="A6" s="3"/>
      <c r="B6" s="20" t="s">
        <v>7</v>
      </c>
      <c r="C6" s="21"/>
      <c r="D6" s="21"/>
      <c r="E6" s="33"/>
      <c r="F6" s="34">
        <v>1.31</v>
      </c>
      <c r="G6" s="35">
        <v>1.3131</v>
      </c>
      <c r="H6" s="35">
        <v>1.3167</v>
      </c>
      <c r="I6" s="34">
        <v>1.3203</v>
      </c>
      <c r="J6" s="34">
        <v>1.3238</v>
      </c>
      <c r="K6" s="36">
        <v>1.3308</v>
      </c>
      <c r="L6" s="37">
        <v>1.2913</v>
      </c>
      <c r="M6" s="34">
        <v>1.2848</v>
      </c>
      <c r="N6" s="35">
        <v>1.2883</v>
      </c>
      <c r="O6" s="35">
        <v>1.2919</v>
      </c>
      <c r="P6" s="34">
        <v>1.2954</v>
      </c>
      <c r="Q6" s="34">
        <v>1.2963</v>
      </c>
      <c r="R6" s="36">
        <v>1.2981</v>
      </c>
      <c r="S6" s="37"/>
      <c r="T6" s="38">
        <v>1.29</v>
      </c>
      <c r="U6" s="39">
        <v>1.2957</v>
      </c>
      <c r="V6" s="39">
        <v>1.3015</v>
      </c>
      <c r="W6" s="38">
        <v>1.3072</v>
      </c>
      <c r="X6" s="38">
        <v>1.3125</v>
      </c>
      <c r="Y6" s="186">
        <v>1.323</v>
      </c>
      <c r="Z6" s="192">
        <v>1.2975</v>
      </c>
      <c r="AA6" s="193">
        <v>1.3012</v>
      </c>
      <c r="AB6" s="193">
        <v>1.3074</v>
      </c>
      <c r="AC6" s="193">
        <v>1.3137</v>
      </c>
      <c r="AD6" s="193">
        <v>1.3199</v>
      </c>
      <c r="AE6" s="193">
        <v>1.3256</v>
      </c>
      <c r="AF6" s="193">
        <v>1.3369</v>
      </c>
      <c r="AG6" s="3"/>
      <c r="AH6" s="3"/>
      <c r="AI6" s="3"/>
      <c r="AJ6" s="3"/>
    </row>
    <row r="7" spans="1:36" ht="15">
      <c r="A7" s="3"/>
      <c r="B7" s="20" t="s">
        <v>8</v>
      </c>
      <c r="C7" s="21"/>
      <c r="D7" s="21"/>
      <c r="E7" s="33"/>
      <c r="F7" s="42"/>
      <c r="G7" s="43"/>
      <c r="H7" s="43"/>
      <c r="I7" s="42"/>
      <c r="J7" s="42"/>
      <c r="K7" s="44"/>
      <c r="L7" s="45"/>
      <c r="M7" s="42"/>
      <c r="N7" s="43"/>
      <c r="O7" s="43"/>
      <c r="P7" s="42"/>
      <c r="Q7" s="42"/>
      <c r="R7" s="44"/>
      <c r="S7" s="45"/>
      <c r="T7" s="46"/>
      <c r="U7" s="47"/>
      <c r="V7" s="47"/>
      <c r="W7" s="46"/>
      <c r="X7" s="46"/>
      <c r="Y7" s="187"/>
      <c r="Z7" s="194"/>
      <c r="AA7" s="191"/>
      <c r="AB7" s="191"/>
      <c r="AC7" s="191"/>
      <c r="AD7" s="191"/>
      <c r="AE7" s="191"/>
      <c r="AF7" s="191"/>
      <c r="AG7" s="3"/>
      <c r="AH7" s="3"/>
      <c r="AI7" s="3"/>
      <c r="AJ7" s="3"/>
    </row>
    <row r="8" spans="1:36" ht="15">
      <c r="A8" s="3"/>
      <c r="B8" s="48" t="s">
        <v>9</v>
      </c>
      <c r="C8" s="49"/>
      <c r="D8" s="49"/>
      <c r="E8" s="50"/>
      <c r="F8" s="34">
        <v>5.7</v>
      </c>
      <c r="G8" s="35">
        <v>7.9</v>
      </c>
      <c r="H8" s="35">
        <v>9.6</v>
      </c>
      <c r="I8" s="34">
        <v>11.7</v>
      </c>
      <c r="J8" s="34">
        <v>12.8</v>
      </c>
      <c r="K8" s="36">
        <v>16.5</v>
      </c>
      <c r="L8" s="37">
        <v>5.4</v>
      </c>
      <c r="M8" s="39">
        <v>7.8</v>
      </c>
      <c r="N8" s="39">
        <v>10.8</v>
      </c>
      <c r="O8" s="38">
        <v>13.2</v>
      </c>
      <c r="P8" s="38">
        <v>16.2</v>
      </c>
      <c r="Q8" s="38">
        <v>18.1</v>
      </c>
      <c r="R8" s="40">
        <v>23.2</v>
      </c>
      <c r="S8" s="41"/>
      <c r="T8" s="34">
        <v>12.1</v>
      </c>
      <c r="U8" s="35">
        <v>16.6</v>
      </c>
      <c r="V8" s="35">
        <v>19.9</v>
      </c>
      <c r="W8" s="34">
        <v>24.4</v>
      </c>
      <c r="X8" s="34">
        <v>26.7</v>
      </c>
      <c r="Y8" s="62">
        <v>34.3</v>
      </c>
      <c r="Z8" s="192">
        <v>9.3</v>
      </c>
      <c r="AA8" s="193">
        <v>13.3</v>
      </c>
      <c r="AB8" s="193">
        <v>18.4</v>
      </c>
      <c r="AC8" s="193">
        <v>22.3</v>
      </c>
      <c r="AD8" s="193">
        <v>27.3</v>
      </c>
      <c r="AE8" s="193">
        <v>30.2</v>
      </c>
      <c r="AF8" s="193">
        <v>38.8</v>
      </c>
      <c r="AG8" s="3"/>
      <c r="AH8" s="3"/>
      <c r="AI8" s="3"/>
      <c r="AJ8" s="3"/>
    </row>
    <row r="9" spans="1:36" ht="15.75" thickBot="1">
      <c r="A9" s="3"/>
      <c r="B9" s="10" t="s">
        <v>10</v>
      </c>
      <c r="C9" s="51"/>
      <c r="D9" s="51"/>
      <c r="E9" s="52"/>
      <c r="F9" s="53">
        <v>1.8</v>
      </c>
      <c r="G9" s="54">
        <v>2.17</v>
      </c>
      <c r="H9" s="54">
        <v>2.53</v>
      </c>
      <c r="I9" s="53">
        <v>2.9</v>
      </c>
      <c r="J9" s="53">
        <v>3.27</v>
      </c>
      <c r="K9" s="55">
        <v>4</v>
      </c>
      <c r="L9" s="56">
        <v>1.32</v>
      </c>
      <c r="M9" s="53">
        <v>1.87</v>
      </c>
      <c r="N9" s="54">
        <v>2.24</v>
      </c>
      <c r="O9" s="54">
        <v>2.62</v>
      </c>
      <c r="P9" s="53">
        <v>3</v>
      </c>
      <c r="Q9" s="53">
        <v>3.38</v>
      </c>
      <c r="R9" s="55">
        <v>4.13</v>
      </c>
      <c r="S9" s="56"/>
      <c r="T9" s="53">
        <v>3.5</v>
      </c>
      <c r="U9" s="54">
        <v>4.27</v>
      </c>
      <c r="V9" s="54">
        <v>5.03</v>
      </c>
      <c r="W9" s="53">
        <v>5.8</v>
      </c>
      <c r="X9" s="53">
        <v>6.47</v>
      </c>
      <c r="Y9" s="68">
        <v>7.8</v>
      </c>
      <c r="Z9" s="192">
        <v>2.67</v>
      </c>
      <c r="AA9" s="193">
        <v>3.4</v>
      </c>
      <c r="AB9" s="193">
        <v>4.2</v>
      </c>
      <c r="AC9" s="193">
        <v>5</v>
      </c>
      <c r="AD9" s="193">
        <v>5.8</v>
      </c>
      <c r="AE9" s="193">
        <v>6.47</v>
      </c>
      <c r="AF9" s="193">
        <v>7.8</v>
      </c>
      <c r="AG9" s="3"/>
      <c r="AH9" s="3"/>
      <c r="AI9" s="3"/>
      <c r="AJ9" s="3"/>
    </row>
    <row r="10" spans="1:37" ht="15.75" thickBot="1">
      <c r="A10" s="3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5">
      <c r="A11" s="3"/>
      <c r="B11" s="4" t="s">
        <v>0</v>
      </c>
      <c r="C11" s="5"/>
      <c r="D11" s="5"/>
      <c r="E11" s="299" t="str">
        <f aca="true" t="shared" si="0" ref="E11:K17">Z3</f>
        <v>Type 21 (PKP) </v>
      </c>
      <c r="F11" s="300"/>
      <c r="G11" s="300"/>
      <c r="H11" s="300"/>
      <c r="I11" s="300"/>
      <c r="J11" s="300"/>
      <c r="K11" s="301"/>
      <c r="L11" s="293" t="s">
        <v>11</v>
      </c>
      <c r="M11" s="293"/>
      <c r="N11" s="293"/>
      <c r="O11" s="293"/>
      <c r="P11" s="293"/>
      <c r="Q11" s="293"/>
      <c r="R11" s="294"/>
      <c r="S11" s="292" t="s">
        <v>12</v>
      </c>
      <c r="T11" s="293"/>
      <c r="U11" s="293"/>
      <c r="V11" s="293"/>
      <c r="W11" s="293"/>
      <c r="X11" s="293"/>
      <c r="Y11" s="294"/>
      <c r="Z11" s="179"/>
      <c r="AA11" s="179"/>
      <c r="AB11" s="179"/>
      <c r="AC11" s="179"/>
      <c r="AD11" s="179"/>
      <c r="AE11" s="179"/>
      <c r="AF11" s="179"/>
      <c r="AG11" s="179"/>
      <c r="AH11" s="3"/>
      <c r="AI11" s="3"/>
      <c r="AJ11" s="3"/>
      <c r="AK11" s="3"/>
    </row>
    <row r="12" spans="1:37" ht="15.75" thickBot="1">
      <c r="A12" s="3"/>
      <c r="B12" s="10" t="s">
        <v>5</v>
      </c>
      <c r="C12" s="11"/>
      <c r="D12" s="11"/>
      <c r="E12" s="19">
        <f t="shared" si="0"/>
        <v>200</v>
      </c>
      <c r="F12" s="17">
        <f t="shared" si="0"/>
        <v>300</v>
      </c>
      <c r="G12" s="17">
        <f t="shared" si="0"/>
        <v>400</v>
      </c>
      <c r="H12" s="17">
        <f t="shared" si="0"/>
        <v>500</v>
      </c>
      <c r="I12" s="17">
        <f t="shared" si="0"/>
        <v>600</v>
      </c>
      <c r="J12" s="17">
        <f t="shared" si="0"/>
        <v>700</v>
      </c>
      <c r="K12" s="58">
        <f t="shared" si="0"/>
        <v>900</v>
      </c>
      <c r="L12" s="15">
        <v>200</v>
      </c>
      <c r="M12" s="19">
        <v>300</v>
      </c>
      <c r="N12" s="17">
        <v>400</v>
      </c>
      <c r="O12" s="17">
        <v>500</v>
      </c>
      <c r="P12" s="17">
        <v>600</v>
      </c>
      <c r="Q12" s="17">
        <v>700</v>
      </c>
      <c r="R12" s="58">
        <v>900</v>
      </c>
      <c r="S12" s="19">
        <v>200</v>
      </c>
      <c r="T12" s="17">
        <v>300</v>
      </c>
      <c r="U12" s="17">
        <v>400</v>
      </c>
      <c r="V12" s="17">
        <v>500</v>
      </c>
      <c r="W12" s="17">
        <v>600</v>
      </c>
      <c r="X12" s="17">
        <v>700</v>
      </c>
      <c r="Y12" s="58">
        <v>900</v>
      </c>
      <c r="Z12" s="180"/>
      <c r="AA12" s="180"/>
      <c r="AB12" s="180"/>
      <c r="AC12" s="180"/>
      <c r="AD12" s="180"/>
      <c r="AE12" s="180"/>
      <c r="AF12" s="180"/>
      <c r="AG12" s="180"/>
      <c r="AH12" s="3"/>
      <c r="AI12" s="3"/>
      <c r="AJ12" s="3"/>
      <c r="AK12" s="3"/>
    </row>
    <row r="13" spans="1:37" ht="15">
      <c r="A13" s="3"/>
      <c r="B13" s="20" t="s">
        <v>6</v>
      </c>
      <c r="C13" s="21"/>
      <c r="D13" s="21"/>
      <c r="E13" s="59">
        <f t="shared" si="0"/>
        <v>562</v>
      </c>
      <c r="F13" s="144">
        <f t="shared" si="0"/>
        <v>797</v>
      </c>
      <c r="G13" s="144">
        <f t="shared" si="0"/>
        <v>1016</v>
      </c>
      <c r="H13" s="144">
        <f t="shared" si="0"/>
        <v>1222</v>
      </c>
      <c r="I13" s="144">
        <f t="shared" si="0"/>
        <v>1416</v>
      </c>
      <c r="J13" s="144">
        <f t="shared" si="0"/>
        <v>1601</v>
      </c>
      <c r="K13" s="145">
        <f t="shared" si="0"/>
        <v>1943</v>
      </c>
      <c r="L13" s="61">
        <v>685</v>
      </c>
      <c r="M13" s="27">
        <v>983</v>
      </c>
      <c r="N13" s="28">
        <v>1259</v>
      </c>
      <c r="O13" s="28">
        <v>1513</v>
      </c>
      <c r="P13" s="27">
        <v>1747</v>
      </c>
      <c r="Q13" s="27">
        <v>1963</v>
      </c>
      <c r="R13" s="60">
        <v>2343</v>
      </c>
      <c r="S13" s="26">
        <v>970</v>
      </c>
      <c r="T13" s="30">
        <v>1398</v>
      </c>
      <c r="U13" s="31">
        <v>1791</v>
      </c>
      <c r="V13" s="31">
        <v>2153</v>
      </c>
      <c r="W13" s="30">
        <v>2485</v>
      </c>
      <c r="X13" s="30">
        <v>2788</v>
      </c>
      <c r="Y13" s="185">
        <v>3316</v>
      </c>
      <c r="Z13" s="181"/>
      <c r="AA13" s="181"/>
      <c r="AB13" s="181"/>
      <c r="AC13" s="181"/>
      <c r="AD13" s="181"/>
      <c r="AE13" s="181"/>
      <c r="AF13" s="181"/>
      <c r="AG13" s="180"/>
      <c r="AH13" s="3"/>
      <c r="AI13" s="3"/>
      <c r="AJ13" s="3"/>
      <c r="AK13" s="3"/>
    </row>
    <row r="14" spans="1:37" ht="15">
      <c r="A14" s="3"/>
      <c r="B14" s="20" t="s">
        <v>7</v>
      </c>
      <c r="C14" s="21"/>
      <c r="D14" s="21"/>
      <c r="E14" s="50">
        <f t="shared" si="0"/>
        <v>1.2975</v>
      </c>
      <c r="F14" s="166">
        <f t="shared" si="0"/>
        <v>1.3012</v>
      </c>
      <c r="G14" s="166">
        <f t="shared" si="0"/>
        <v>1.3074</v>
      </c>
      <c r="H14" s="166">
        <f t="shared" si="0"/>
        <v>1.3137</v>
      </c>
      <c r="I14" s="166">
        <f t="shared" si="0"/>
        <v>1.3199</v>
      </c>
      <c r="J14" s="166">
        <f t="shared" si="0"/>
        <v>1.3256</v>
      </c>
      <c r="K14" s="167">
        <f t="shared" si="0"/>
        <v>1.3369</v>
      </c>
      <c r="L14" s="63">
        <v>1.2974</v>
      </c>
      <c r="M14" s="34">
        <v>1.3128</v>
      </c>
      <c r="N14" s="35">
        <v>1.3237</v>
      </c>
      <c r="O14" s="35">
        <v>1.3347</v>
      </c>
      <c r="P14" s="34">
        <v>1.3456</v>
      </c>
      <c r="Q14" s="34">
        <v>1.3455</v>
      </c>
      <c r="R14" s="62">
        <v>1.3452</v>
      </c>
      <c r="S14" s="37">
        <v>1.2845</v>
      </c>
      <c r="T14" s="38">
        <v>1.3029</v>
      </c>
      <c r="U14" s="39">
        <v>1.3099</v>
      </c>
      <c r="V14" s="39">
        <v>1.3168</v>
      </c>
      <c r="W14" s="38">
        <v>1.3238</v>
      </c>
      <c r="X14" s="38">
        <v>1.3282</v>
      </c>
      <c r="Y14" s="186">
        <v>1.337</v>
      </c>
      <c r="Z14" s="182"/>
      <c r="AA14" s="182"/>
      <c r="AB14" s="182"/>
      <c r="AC14" s="182"/>
      <c r="AD14" s="182"/>
      <c r="AE14" s="182"/>
      <c r="AF14" s="182"/>
      <c r="AG14" s="184"/>
      <c r="AH14" s="3"/>
      <c r="AI14" s="3"/>
      <c r="AJ14" s="3"/>
      <c r="AK14" s="3"/>
    </row>
    <row r="15" spans="1:37" ht="15">
      <c r="A15" s="3"/>
      <c r="B15" s="64" t="s">
        <v>8</v>
      </c>
      <c r="C15" s="21"/>
      <c r="D15" s="21"/>
      <c r="E15" s="33">
        <f t="shared" si="0"/>
        <v>0</v>
      </c>
      <c r="F15" s="175">
        <f t="shared" si="0"/>
        <v>0</v>
      </c>
      <c r="G15" s="175">
        <f t="shared" si="0"/>
        <v>0</v>
      </c>
      <c r="H15" s="175">
        <f t="shared" si="0"/>
        <v>0</v>
      </c>
      <c r="I15" s="175">
        <f t="shared" si="0"/>
        <v>0</v>
      </c>
      <c r="J15" s="175">
        <f t="shared" si="0"/>
        <v>0</v>
      </c>
      <c r="K15" s="176">
        <f t="shared" si="0"/>
        <v>0</v>
      </c>
      <c r="L15" s="66"/>
      <c r="M15" s="42"/>
      <c r="N15" s="43"/>
      <c r="O15" s="43"/>
      <c r="P15" s="42"/>
      <c r="Q15" s="42"/>
      <c r="R15" s="65"/>
      <c r="S15" s="45"/>
      <c r="T15" s="46"/>
      <c r="U15" s="47"/>
      <c r="V15" s="47"/>
      <c r="W15" s="46"/>
      <c r="X15" s="46"/>
      <c r="Y15" s="187"/>
      <c r="Z15" s="183"/>
      <c r="AA15" s="183"/>
      <c r="AB15" s="183"/>
      <c r="AC15" s="183"/>
      <c r="AD15" s="183"/>
      <c r="AE15" s="183"/>
      <c r="AF15" s="183"/>
      <c r="AG15" s="184"/>
      <c r="AH15" s="3"/>
      <c r="AI15" s="3"/>
      <c r="AJ15" s="3"/>
      <c r="AK15" s="3"/>
    </row>
    <row r="16" spans="1:37" ht="15">
      <c r="A16" s="3"/>
      <c r="B16" s="48" t="s">
        <v>9</v>
      </c>
      <c r="C16" s="49"/>
      <c r="D16" s="49"/>
      <c r="E16" s="50">
        <f t="shared" si="0"/>
        <v>9.3</v>
      </c>
      <c r="F16" s="166">
        <f t="shared" si="0"/>
        <v>13.3</v>
      </c>
      <c r="G16" s="166">
        <f t="shared" si="0"/>
        <v>18.4</v>
      </c>
      <c r="H16" s="166">
        <f t="shared" si="0"/>
        <v>22.3</v>
      </c>
      <c r="I16" s="166">
        <f t="shared" si="0"/>
        <v>27.3</v>
      </c>
      <c r="J16" s="166">
        <f t="shared" si="0"/>
        <v>30.2</v>
      </c>
      <c r="K16" s="167">
        <f t="shared" si="0"/>
        <v>38.8</v>
      </c>
      <c r="L16" s="63">
        <v>10.1</v>
      </c>
      <c r="M16" s="38">
        <v>15</v>
      </c>
      <c r="N16" s="39">
        <v>20.9</v>
      </c>
      <c r="O16" s="39">
        <v>25.6</v>
      </c>
      <c r="P16" s="38">
        <v>31.5</v>
      </c>
      <c r="Q16" s="38">
        <v>35.1</v>
      </c>
      <c r="R16" s="186">
        <v>45.5</v>
      </c>
      <c r="S16" s="41">
        <v>15</v>
      </c>
      <c r="T16" s="34">
        <v>22.4</v>
      </c>
      <c r="U16" s="35">
        <v>31.3</v>
      </c>
      <c r="V16" s="35">
        <v>38.3</v>
      </c>
      <c r="W16" s="34">
        <v>47.2</v>
      </c>
      <c r="X16" s="34">
        <v>52.6</v>
      </c>
      <c r="Y16" s="62">
        <v>68.2</v>
      </c>
      <c r="Z16" s="182"/>
      <c r="AA16" s="182"/>
      <c r="AB16" s="182"/>
      <c r="AC16" s="182"/>
      <c r="AD16" s="182"/>
      <c r="AE16" s="182"/>
      <c r="AF16" s="182"/>
      <c r="AG16" s="184"/>
      <c r="AH16" s="3"/>
      <c r="AI16" s="3"/>
      <c r="AJ16" s="3"/>
      <c r="AK16" s="3"/>
    </row>
    <row r="17" spans="1:37" ht="15.75" thickBot="1">
      <c r="A17" s="3"/>
      <c r="B17" s="10" t="s">
        <v>10</v>
      </c>
      <c r="C17" s="51"/>
      <c r="D17" s="51"/>
      <c r="E17" s="67">
        <f t="shared" si="0"/>
        <v>2.67</v>
      </c>
      <c r="F17" s="177">
        <f t="shared" si="0"/>
        <v>3.4</v>
      </c>
      <c r="G17" s="177">
        <f t="shared" si="0"/>
        <v>4.2</v>
      </c>
      <c r="H17" s="177">
        <f t="shared" si="0"/>
        <v>5</v>
      </c>
      <c r="I17" s="177">
        <f t="shared" si="0"/>
        <v>5.8</v>
      </c>
      <c r="J17" s="177">
        <f t="shared" si="0"/>
        <v>6.47</v>
      </c>
      <c r="K17" s="178">
        <f t="shared" si="0"/>
        <v>7.8</v>
      </c>
      <c r="L17" s="69">
        <v>3.92</v>
      </c>
      <c r="M17" s="53">
        <v>3.6</v>
      </c>
      <c r="N17" s="54">
        <v>4.37</v>
      </c>
      <c r="O17" s="54">
        <v>5.13</v>
      </c>
      <c r="P17" s="53">
        <v>5.9</v>
      </c>
      <c r="Q17" s="53">
        <v>6.57</v>
      </c>
      <c r="R17" s="68">
        <v>7.9</v>
      </c>
      <c r="S17" s="56">
        <v>4</v>
      </c>
      <c r="T17" s="70">
        <v>5.3</v>
      </c>
      <c r="U17" s="71">
        <v>6.47</v>
      </c>
      <c r="V17" s="71">
        <v>7.63</v>
      </c>
      <c r="W17" s="70">
        <v>8.8</v>
      </c>
      <c r="X17" s="70">
        <v>9.17</v>
      </c>
      <c r="Y17" s="188">
        <v>11.63</v>
      </c>
      <c r="Z17" s="182"/>
      <c r="AA17" s="182"/>
      <c r="AB17" s="182"/>
      <c r="AC17" s="182"/>
      <c r="AD17" s="182"/>
      <c r="AE17" s="182"/>
      <c r="AF17" s="182"/>
      <c r="AG17" s="184"/>
      <c r="AH17" s="3"/>
      <c r="AI17" s="3"/>
      <c r="AJ17" s="3"/>
      <c r="AK17" s="3"/>
    </row>
    <row r="18" spans="1:37" ht="16.5" thickBot="1">
      <c r="A18" s="3"/>
      <c r="B18" s="72"/>
      <c r="C18" s="73"/>
      <c r="D18" s="73"/>
      <c r="E18" s="73"/>
      <c r="F18" s="74"/>
      <c r="G18" s="74"/>
      <c r="H18" s="74"/>
      <c r="I18" s="75"/>
      <c r="J18" s="75"/>
      <c r="K18" s="75"/>
      <c r="L18" s="75"/>
      <c r="M18" s="74"/>
      <c r="N18" s="74"/>
      <c r="O18" s="74"/>
      <c r="P18" s="74"/>
      <c r="Q18" s="75"/>
      <c r="R18" s="75"/>
      <c r="S18" s="75"/>
      <c r="T18" s="74"/>
      <c r="U18" s="74"/>
      <c r="V18" s="74"/>
      <c r="W18" s="74"/>
      <c r="X18" s="74"/>
      <c r="Y18" s="74"/>
      <c r="Z18" s="74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.75" thickBot="1">
      <c r="A19" s="3"/>
      <c r="B19" s="296" t="s">
        <v>13</v>
      </c>
      <c r="C19" s="297"/>
      <c r="D19" s="298"/>
      <c r="E19" s="7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">
      <c r="A20" s="3"/>
      <c r="B20" s="77" t="s">
        <v>14</v>
      </c>
      <c r="C20" s="78">
        <v>90</v>
      </c>
      <c r="D20" s="79" t="s">
        <v>15</v>
      </c>
      <c r="E20" s="8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5">
      <c r="A21" s="3"/>
      <c r="B21" s="81" t="s">
        <v>16</v>
      </c>
      <c r="C21" s="82">
        <v>70</v>
      </c>
      <c r="D21" s="83" t="s">
        <v>15</v>
      </c>
      <c r="E21" s="8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5">
      <c r="A22" s="3"/>
      <c r="B22" s="81" t="s">
        <v>17</v>
      </c>
      <c r="C22" s="82">
        <v>20</v>
      </c>
      <c r="D22" s="83" t="s">
        <v>15</v>
      </c>
      <c r="E22" s="8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5.75" thickBot="1">
      <c r="A23" s="3"/>
      <c r="B23" s="84" t="s">
        <v>18</v>
      </c>
      <c r="C23" s="85">
        <f>(AVERAGE(C20:C21))-C22</f>
        <v>60</v>
      </c>
      <c r="D23" s="86" t="s">
        <v>15</v>
      </c>
      <c r="E23" s="8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.75" thickBot="1">
      <c r="A24" s="87"/>
      <c r="B24" s="87"/>
      <c r="C24" s="87"/>
      <c r="D24" s="87"/>
      <c r="E24" s="87"/>
      <c r="F24" s="87" t="s">
        <v>45</v>
      </c>
      <c r="G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  <c r="AB24" s="87"/>
      <c r="AC24" s="87"/>
      <c r="AD24" s="87"/>
      <c r="AE24" s="87"/>
      <c r="AF24" s="87"/>
      <c r="AG24" s="87"/>
      <c r="AH24" s="87"/>
      <c r="AI24" s="87"/>
      <c r="AJ24" s="87"/>
      <c r="AK24" s="87"/>
    </row>
    <row r="25" spans="1:36" ht="15">
      <c r="A25" s="3"/>
      <c r="B25" s="3"/>
      <c r="C25" s="289" t="s">
        <v>0</v>
      </c>
      <c r="D25" s="291"/>
      <c r="E25" s="289" t="s">
        <v>1</v>
      </c>
      <c r="F25" s="290"/>
      <c r="G25" s="290"/>
      <c r="H25" s="290"/>
      <c r="I25" s="290"/>
      <c r="J25" s="290"/>
      <c r="K25" s="295"/>
      <c r="L25" s="289" t="s">
        <v>2</v>
      </c>
      <c r="M25" s="290"/>
      <c r="N25" s="290"/>
      <c r="O25" s="290"/>
      <c r="P25" s="290"/>
      <c r="Q25" s="290"/>
      <c r="R25" s="295"/>
      <c r="S25" s="289" t="s">
        <v>3</v>
      </c>
      <c r="T25" s="290"/>
      <c r="U25" s="290"/>
      <c r="V25" s="290"/>
      <c r="W25" s="290"/>
      <c r="X25" s="290"/>
      <c r="Y25" s="291"/>
      <c r="Z25" s="179"/>
      <c r="AA25" s="179"/>
      <c r="AB25" s="179"/>
      <c r="AC25" s="179"/>
      <c r="AD25" s="179"/>
      <c r="AE25" s="179"/>
      <c r="AF25" s="179"/>
      <c r="AG25" s="3"/>
      <c r="AH25" s="3"/>
      <c r="AI25" s="3"/>
      <c r="AJ25" s="3"/>
    </row>
    <row r="26" spans="1:36" ht="15">
      <c r="A26" s="3"/>
      <c r="B26" s="3"/>
      <c r="C26" s="307" t="s">
        <v>5</v>
      </c>
      <c r="D26" s="308"/>
      <c r="E26" s="89">
        <v>200</v>
      </c>
      <c r="F26" s="90">
        <v>300</v>
      </c>
      <c r="G26" s="90">
        <v>400</v>
      </c>
      <c r="H26" s="90">
        <v>500</v>
      </c>
      <c r="I26" s="90">
        <v>600</v>
      </c>
      <c r="J26" s="90">
        <v>700</v>
      </c>
      <c r="K26" s="91">
        <v>900</v>
      </c>
      <c r="L26" s="92">
        <v>200</v>
      </c>
      <c r="M26" s="90">
        <v>300</v>
      </c>
      <c r="N26" s="90">
        <v>400</v>
      </c>
      <c r="O26" s="90">
        <v>500</v>
      </c>
      <c r="P26" s="90">
        <v>600</v>
      </c>
      <c r="Q26" s="90">
        <v>700</v>
      </c>
      <c r="R26" s="91">
        <v>900</v>
      </c>
      <c r="S26" s="92">
        <v>200</v>
      </c>
      <c r="T26" s="90">
        <v>300</v>
      </c>
      <c r="U26" s="90">
        <v>400</v>
      </c>
      <c r="V26" s="90">
        <v>500</v>
      </c>
      <c r="W26" s="90">
        <v>600</v>
      </c>
      <c r="X26" s="90">
        <v>700</v>
      </c>
      <c r="Y26" s="93">
        <v>900</v>
      </c>
      <c r="Z26" s="180"/>
      <c r="AA26" s="180"/>
      <c r="AB26" s="180"/>
      <c r="AC26" s="180"/>
      <c r="AD26" s="180"/>
      <c r="AE26" s="180"/>
      <c r="AF26" s="180"/>
      <c r="AG26" s="3"/>
      <c r="AH26" s="3"/>
      <c r="AI26" s="3"/>
      <c r="AJ26" s="3"/>
    </row>
    <row r="27" spans="1:36" ht="15.75" thickBot="1">
      <c r="A27" s="3"/>
      <c r="B27" s="3"/>
      <c r="C27" s="303" t="s">
        <v>19</v>
      </c>
      <c r="D27" s="304"/>
      <c r="E27" s="94"/>
      <c r="F27" s="95"/>
      <c r="G27" s="95"/>
      <c r="H27" s="95"/>
      <c r="I27" s="95"/>
      <c r="J27" s="95"/>
      <c r="K27" s="96"/>
      <c r="L27" s="97"/>
      <c r="M27" s="95"/>
      <c r="N27" s="95"/>
      <c r="O27" s="95"/>
      <c r="P27" s="95"/>
      <c r="Q27" s="95"/>
      <c r="R27" s="96"/>
      <c r="S27" s="97"/>
      <c r="T27" s="95"/>
      <c r="U27" s="95"/>
      <c r="V27" s="95"/>
      <c r="W27" s="95"/>
      <c r="X27" s="95"/>
      <c r="Y27" s="131"/>
      <c r="Z27" s="196"/>
      <c r="AA27" s="196"/>
      <c r="AB27" s="196"/>
      <c r="AC27" s="196"/>
      <c r="AD27" s="196"/>
      <c r="AE27" s="196"/>
      <c r="AF27" s="142"/>
      <c r="AG27" s="3"/>
      <c r="AH27" s="3"/>
      <c r="AI27" s="3"/>
      <c r="AJ27" s="3"/>
    </row>
    <row r="28" spans="1:36" ht="15">
      <c r="A28" s="3"/>
      <c r="B28" s="3"/>
      <c r="C28" s="305">
        <v>300</v>
      </c>
      <c r="D28" s="306"/>
      <c r="E28" s="98">
        <f aca="true" t="shared" si="1" ref="E28:E49">(($C$23/50)^E$6)*(E$5/1000*$C28)</f>
        <v>0</v>
      </c>
      <c r="F28" s="99">
        <v>0</v>
      </c>
      <c r="G28" s="100">
        <v>0</v>
      </c>
      <c r="H28" s="100">
        <v>0</v>
      </c>
      <c r="I28" s="99">
        <v>0</v>
      </c>
      <c r="J28" s="99">
        <v>0</v>
      </c>
      <c r="K28" s="101">
        <v>0</v>
      </c>
      <c r="L28" s="98">
        <v>0</v>
      </c>
      <c r="M28" s="99">
        <v>0</v>
      </c>
      <c r="N28" s="100">
        <v>0</v>
      </c>
      <c r="O28" s="100">
        <v>0</v>
      </c>
      <c r="P28" s="99">
        <v>0</v>
      </c>
      <c r="Q28" s="99">
        <v>0</v>
      </c>
      <c r="R28" s="101">
        <v>0</v>
      </c>
      <c r="S28" s="102">
        <f aca="true" t="shared" si="2" ref="S28:S49">(($C$23/50)^S$6)*(S$5/1000*$C28)</f>
        <v>0</v>
      </c>
      <c r="T28" s="103">
        <v>0</v>
      </c>
      <c r="U28" s="100">
        <v>0</v>
      </c>
      <c r="V28" s="100">
        <v>0</v>
      </c>
      <c r="W28" s="103">
        <v>0</v>
      </c>
      <c r="X28" s="103">
        <v>0</v>
      </c>
      <c r="Y28" s="104">
        <v>0</v>
      </c>
      <c r="Z28" s="196"/>
      <c r="AA28" s="196"/>
      <c r="AB28" s="196"/>
      <c r="AC28" s="196"/>
      <c r="AD28" s="196"/>
      <c r="AE28" s="196"/>
      <c r="AF28" s="196"/>
      <c r="AG28" s="3"/>
      <c r="AH28" s="3"/>
      <c r="AI28" s="3"/>
      <c r="AJ28" s="3"/>
    </row>
    <row r="29" spans="1:36" ht="15">
      <c r="A29" s="3"/>
      <c r="B29" s="3"/>
      <c r="C29" s="287">
        <v>400</v>
      </c>
      <c r="D29" s="288"/>
      <c r="E29" s="105">
        <f t="shared" si="1"/>
        <v>0</v>
      </c>
      <c r="F29" s="106">
        <v>0</v>
      </c>
      <c r="G29" s="107">
        <v>0</v>
      </c>
      <c r="H29" s="107">
        <v>0</v>
      </c>
      <c r="I29" s="106">
        <v>0</v>
      </c>
      <c r="J29" s="106">
        <v>0</v>
      </c>
      <c r="K29" s="108">
        <v>0</v>
      </c>
      <c r="L29" s="105">
        <v>0</v>
      </c>
      <c r="M29" s="106">
        <v>0</v>
      </c>
      <c r="N29" s="107">
        <v>0</v>
      </c>
      <c r="O29" s="107">
        <f aca="true" t="shared" si="3" ref="O29:O37">(($C$23/50)^O$6)*(O$5/1000*$C29)</f>
        <v>437.89536724940587</v>
      </c>
      <c r="P29" s="106">
        <v>0</v>
      </c>
      <c r="Q29" s="106">
        <f aca="true" t="shared" si="4" ref="Q29:R31">(($C$23/50)^Q$6)*(Q$5/1000*$C29)</f>
        <v>584.1601779115517</v>
      </c>
      <c r="R29" s="108">
        <f t="shared" si="4"/>
        <v>710.5476058461267</v>
      </c>
      <c r="S29" s="109">
        <f t="shared" si="2"/>
        <v>0</v>
      </c>
      <c r="T29" s="110">
        <v>0</v>
      </c>
      <c r="U29" s="107">
        <v>0</v>
      </c>
      <c r="V29" s="107">
        <v>0</v>
      </c>
      <c r="W29" s="110">
        <v>0</v>
      </c>
      <c r="X29" s="110">
        <v>0</v>
      </c>
      <c r="Y29" s="111">
        <v>0</v>
      </c>
      <c r="Z29" s="196"/>
      <c r="AA29" s="196"/>
      <c r="AB29" s="196"/>
      <c r="AC29" s="196"/>
      <c r="AD29" s="196"/>
      <c r="AE29" s="196"/>
      <c r="AF29" s="196"/>
      <c r="AG29" s="3"/>
      <c r="AH29" s="3"/>
      <c r="AI29" s="3"/>
      <c r="AJ29" s="3"/>
    </row>
    <row r="30" spans="1:36" ht="15">
      <c r="A30" s="3"/>
      <c r="B30" s="3"/>
      <c r="C30" s="287">
        <v>500</v>
      </c>
      <c r="D30" s="288"/>
      <c r="E30" s="105">
        <f t="shared" si="1"/>
        <v>0</v>
      </c>
      <c r="F30" s="106">
        <v>0</v>
      </c>
      <c r="G30" s="107">
        <v>0</v>
      </c>
      <c r="H30" s="107">
        <v>0</v>
      </c>
      <c r="I30" s="106">
        <v>0</v>
      </c>
      <c r="J30" s="106">
        <v>0</v>
      </c>
      <c r="K30" s="108">
        <v>0</v>
      </c>
      <c r="L30" s="105">
        <v>0</v>
      </c>
      <c r="M30" s="106">
        <f>(($C$23/50)^M$6)*(M$5/1000*$C30)</f>
        <v>338.7402930836501</v>
      </c>
      <c r="N30" s="107">
        <f>(($C$23/50)^N$6)*(N$5/1000*$C30)</f>
        <v>445.82900599253355</v>
      </c>
      <c r="O30" s="107">
        <f t="shared" si="3"/>
        <v>547.3692090617574</v>
      </c>
      <c r="P30" s="106">
        <f aca="true" t="shared" si="5" ref="P30:P37">(($C$23/50)^P$6)*(P$5/1000*$C30)</f>
        <v>642.0655159580123</v>
      </c>
      <c r="Q30" s="106">
        <f t="shared" si="4"/>
        <v>730.2002223894397</v>
      </c>
      <c r="R30" s="108">
        <f t="shared" si="4"/>
        <v>888.1845073076585</v>
      </c>
      <c r="S30" s="109">
        <f t="shared" si="2"/>
        <v>0</v>
      </c>
      <c r="T30" s="110">
        <v>0</v>
      </c>
      <c r="U30" s="107">
        <v>0</v>
      </c>
      <c r="V30" s="107">
        <v>0</v>
      </c>
      <c r="W30" s="110">
        <v>0</v>
      </c>
      <c r="X30" s="110">
        <v>0</v>
      </c>
      <c r="Y30" s="111">
        <v>0</v>
      </c>
      <c r="Z30" s="196"/>
      <c r="AA30" s="196"/>
      <c r="AB30" s="196"/>
      <c r="AC30" s="196"/>
      <c r="AD30" s="196"/>
      <c r="AE30" s="196"/>
      <c r="AF30" s="196"/>
      <c r="AG30" s="3"/>
      <c r="AH30" s="3"/>
      <c r="AI30" s="3"/>
      <c r="AJ30" s="3"/>
    </row>
    <row r="31" spans="1:36" ht="15">
      <c r="A31" s="3"/>
      <c r="B31" s="3"/>
      <c r="C31" s="287">
        <v>600</v>
      </c>
      <c r="D31" s="288"/>
      <c r="E31" s="105">
        <f t="shared" si="1"/>
        <v>0</v>
      </c>
      <c r="F31" s="106">
        <v>0</v>
      </c>
      <c r="G31" s="107">
        <v>0</v>
      </c>
      <c r="H31" s="107">
        <v>0</v>
      </c>
      <c r="I31" s="106">
        <v>0</v>
      </c>
      <c r="J31" s="106">
        <v>0</v>
      </c>
      <c r="K31" s="108">
        <v>0</v>
      </c>
      <c r="L31" s="105">
        <v>0</v>
      </c>
      <c r="M31" s="106">
        <f>(($C$23/50)^M$6)*(M$5/1000*$C31)</f>
        <v>406.4883517003802</v>
      </c>
      <c r="N31" s="107">
        <f>(($C$23/50)^N$6)*(N$5/1000*$C31)</f>
        <v>534.9948071910403</v>
      </c>
      <c r="O31" s="107">
        <f t="shared" si="3"/>
        <v>656.8430508741088</v>
      </c>
      <c r="P31" s="106">
        <f t="shared" si="5"/>
        <v>770.4786191496147</v>
      </c>
      <c r="Q31" s="106">
        <f t="shared" si="4"/>
        <v>876.2402668673276</v>
      </c>
      <c r="R31" s="108">
        <f t="shared" si="4"/>
        <v>1065.82140876919</v>
      </c>
      <c r="S31" s="109">
        <f t="shared" si="2"/>
        <v>0</v>
      </c>
      <c r="T31" s="110">
        <v>0</v>
      </c>
      <c r="U31" s="107">
        <v>0</v>
      </c>
      <c r="V31" s="107">
        <v>0</v>
      </c>
      <c r="W31" s="110">
        <v>0</v>
      </c>
      <c r="X31" s="110">
        <v>0</v>
      </c>
      <c r="Y31" s="111">
        <v>0</v>
      </c>
      <c r="Z31" s="196"/>
      <c r="AA31" s="196"/>
      <c r="AB31" s="196"/>
      <c r="AC31" s="196"/>
      <c r="AD31" s="196"/>
      <c r="AE31" s="196"/>
      <c r="AF31" s="196"/>
      <c r="AG31" s="3"/>
      <c r="AH31" s="3"/>
      <c r="AI31" s="3"/>
      <c r="AJ31" s="3"/>
    </row>
    <row r="32" spans="1:36" ht="15">
      <c r="A32" s="3"/>
      <c r="B32" s="3"/>
      <c r="C32" s="287">
        <v>700</v>
      </c>
      <c r="D32" s="288"/>
      <c r="E32" s="105">
        <f t="shared" si="1"/>
        <v>0</v>
      </c>
      <c r="F32" s="106">
        <v>0</v>
      </c>
      <c r="G32" s="107">
        <v>0</v>
      </c>
      <c r="H32" s="107">
        <v>0</v>
      </c>
      <c r="I32" s="106">
        <v>0</v>
      </c>
      <c r="J32" s="106">
        <v>0</v>
      </c>
      <c r="K32" s="108">
        <v>0</v>
      </c>
      <c r="L32" s="105">
        <v>0</v>
      </c>
      <c r="M32" s="106">
        <v>0</v>
      </c>
      <c r="N32" s="107">
        <f aca="true" t="shared" si="6" ref="N32:N37">(($C$23/50)^N$6)*(N$5/1000*$C32)</f>
        <v>624.160608389547</v>
      </c>
      <c r="O32" s="107">
        <f t="shared" si="3"/>
        <v>766.3168926864603</v>
      </c>
      <c r="P32" s="106">
        <f t="shared" si="5"/>
        <v>898.8917223412171</v>
      </c>
      <c r="Q32" s="106">
        <v>0</v>
      </c>
      <c r="R32" s="108">
        <f>(($C$23/50)^R$6)*(R$5/1000*$C32)</f>
        <v>1243.4583102307217</v>
      </c>
      <c r="S32" s="109">
        <f t="shared" si="2"/>
        <v>0</v>
      </c>
      <c r="T32" s="110">
        <v>0</v>
      </c>
      <c r="U32" s="107">
        <v>0</v>
      </c>
      <c r="V32" s="107">
        <v>0</v>
      </c>
      <c r="W32" s="110">
        <v>0</v>
      </c>
      <c r="X32" s="110">
        <v>0</v>
      </c>
      <c r="Y32" s="111">
        <v>0</v>
      </c>
      <c r="Z32" s="196"/>
      <c r="AA32" s="196"/>
      <c r="AB32" s="196"/>
      <c r="AC32" s="196"/>
      <c r="AD32" s="196"/>
      <c r="AE32" s="196"/>
      <c r="AF32" s="196"/>
      <c r="AG32" s="3"/>
      <c r="AH32" s="3"/>
      <c r="AI32" s="3"/>
      <c r="AJ32" s="3"/>
    </row>
    <row r="33" spans="1:36" ht="15">
      <c r="A33" s="3"/>
      <c r="B33" s="3"/>
      <c r="C33" s="287">
        <v>800</v>
      </c>
      <c r="D33" s="288"/>
      <c r="E33" s="105">
        <f t="shared" si="1"/>
        <v>0</v>
      </c>
      <c r="F33" s="106">
        <v>0</v>
      </c>
      <c r="G33" s="107">
        <v>0</v>
      </c>
      <c r="H33" s="107">
        <v>0</v>
      </c>
      <c r="I33" s="106">
        <v>0</v>
      </c>
      <c r="J33" s="106">
        <v>0</v>
      </c>
      <c r="K33" s="108">
        <v>0</v>
      </c>
      <c r="L33" s="105">
        <v>0</v>
      </c>
      <c r="M33" s="106">
        <f>(($C$23/50)^M$6)*(M$5/1000*$C33)</f>
        <v>541.9844689338402</v>
      </c>
      <c r="N33" s="107">
        <f t="shared" si="6"/>
        <v>713.3264095880537</v>
      </c>
      <c r="O33" s="107">
        <f t="shared" si="3"/>
        <v>875.7907344988117</v>
      </c>
      <c r="P33" s="106">
        <f t="shared" si="5"/>
        <v>1027.3048255328197</v>
      </c>
      <c r="Q33" s="106">
        <f>(($C$23/50)^Q$6)*(Q$5/1000*$C33)</f>
        <v>1168.3203558231035</v>
      </c>
      <c r="R33" s="108">
        <f>(($C$23/50)^R$6)*(R$5/1000*$C33)</f>
        <v>1421.0952116922533</v>
      </c>
      <c r="S33" s="109">
        <f t="shared" si="2"/>
        <v>0</v>
      </c>
      <c r="T33" s="110">
        <v>0</v>
      </c>
      <c r="U33" s="107">
        <v>0</v>
      </c>
      <c r="V33" s="107">
        <v>0</v>
      </c>
      <c r="W33" s="110">
        <v>0</v>
      </c>
      <c r="X33" s="110">
        <v>0</v>
      </c>
      <c r="Y33" s="111">
        <v>0</v>
      </c>
      <c r="Z33" s="196"/>
      <c r="AA33" s="196"/>
      <c r="AB33" s="196"/>
      <c r="AC33" s="196"/>
      <c r="AD33" s="196"/>
      <c r="AE33" s="196"/>
      <c r="AF33" s="196"/>
      <c r="AG33" s="3"/>
      <c r="AH33" s="3"/>
      <c r="AI33" s="3"/>
      <c r="AJ33" s="3"/>
    </row>
    <row r="34" spans="1:36" ht="15">
      <c r="A34" s="3"/>
      <c r="B34" s="3"/>
      <c r="C34" s="287">
        <v>900</v>
      </c>
      <c r="D34" s="288"/>
      <c r="E34" s="105">
        <f t="shared" si="1"/>
        <v>0</v>
      </c>
      <c r="F34" s="106">
        <v>0</v>
      </c>
      <c r="G34" s="107">
        <v>0</v>
      </c>
      <c r="H34" s="107">
        <v>0</v>
      </c>
      <c r="I34" s="106">
        <v>0</v>
      </c>
      <c r="J34" s="106">
        <v>0</v>
      </c>
      <c r="K34" s="108">
        <v>0</v>
      </c>
      <c r="L34" s="105">
        <v>0</v>
      </c>
      <c r="M34" s="106">
        <v>0</v>
      </c>
      <c r="N34" s="107">
        <f t="shared" si="6"/>
        <v>802.4922107865603</v>
      </c>
      <c r="O34" s="107">
        <f t="shared" si="3"/>
        <v>985.2645763111633</v>
      </c>
      <c r="P34" s="106">
        <f t="shared" si="5"/>
        <v>1155.717928724422</v>
      </c>
      <c r="Q34" s="106">
        <v>0</v>
      </c>
      <c r="R34" s="108">
        <f>(($C$23/50)^R$6)*(R$5/1000*$C34)</f>
        <v>1598.7321131537851</v>
      </c>
      <c r="S34" s="109">
        <f t="shared" si="2"/>
        <v>0</v>
      </c>
      <c r="T34" s="110">
        <v>0</v>
      </c>
      <c r="U34" s="107">
        <v>0</v>
      </c>
      <c r="V34" s="107">
        <v>0</v>
      </c>
      <c r="W34" s="110">
        <v>0</v>
      </c>
      <c r="X34" s="110">
        <v>0</v>
      </c>
      <c r="Y34" s="111">
        <v>0</v>
      </c>
      <c r="Z34" s="196"/>
      <c r="AA34" s="196"/>
      <c r="AB34" s="196"/>
      <c r="AC34" s="196"/>
      <c r="AD34" s="196"/>
      <c r="AE34" s="196"/>
      <c r="AF34" s="196"/>
      <c r="AG34" s="3"/>
      <c r="AH34" s="3"/>
      <c r="AI34" s="3"/>
      <c r="AJ34" s="3"/>
    </row>
    <row r="35" spans="1:36" ht="15">
      <c r="A35" s="3"/>
      <c r="B35" s="3"/>
      <c r="C35" s="311">
        <v>1000</v>
      </c>
      <c r="D35" s="312"/>
      <c r="E35" s="112">
        <f t="shared" si="1"/>
        <v>0</v>
      </c>
      <c r="F35" s="113">
        <v>0</v>
      </c>
      <c r="G35" s="114">
        <v>0</v>
      </c>
      <c r="H35" s="114">
        <v>0</v>
      </c>
      <c r="I35" s="113">
        <v>0</v>
      </c>
      <c r="J35" s="113">
        <v>0</v>
      </c>
      <c r="K35" s="115">
        <v>0</v>
      </c>
      <c r="L35" s="112">
        <v>0</v>
      </c>
      <c r="M35" s="113">
        <f>(($C$23/50)^M$6)*(M$5/1000*$C35)</f>
        <v>677.4805861673002</v>
      </c>
      <c r="N35" s="114">
        <f t="shared" si="6"/>
        <v>891.6580119850671</v>
      </c>
      <c r="O35" s="114">
        <f t="shared" si="3"/>
        <v>1094.7384181235147</v>
      </c>
      <c r="P35" s="113">
        <f t="shared" si="5"/>
        <v>1284.1310319160245</v>
      </c>
      <c r="Q35" s="113">
        <f>(($C$23/50)^Q$6)*(Q$5/1000*$C35)</f>
        <v>1460.4004447788793</v>
      </c>
      <c r="R35" s="115">
        <f>(($C$23/50)^R$6)*(R$5/1000*$C35)</f>
        <v>1776.369014615317</v>
      </c>
      <c r="S35" s="116">
        <f t="shared" si="2"/>
        <v>0</v>
      </c>
      <c r="T35" s="117">
        <v>0</v>
      </c>
      <c r="U35" s="114">
        <v>0</v>
      </c>
      <c r="V35" s="114">
        <v>0</v>
      </c>
      <c r="W35" s="117">
        <v>0</v>
      </c>
      <c r="X35" s="117">
        <v>0</v>
      </c>
      <c r="Y35" s="118">
        <v>0</v>
      </c>
      <c r="Z35" s="196"/>
      <c r="AA35" s="196"/>
      <c r="AB35" s="196"/>
      <c r="AC35" s="196"/>
      <c r="AD35" s="196"/>
      <c r="AE35" s="196"/>
      <c r="AF35" s="196"/>
      <c r="AG35" s="3"/>
      <c r="AH35" s="3"/>
      <c r="AI35" s="3"/>
      <c r="AJ35" s="3"/>
    </row>
    <row r="36" spans="1:36" ht="15">
      <c r="A36" s="3"/>
      <c r="B36" s="3"/>
      <c r="C36" s="287">
        <v>1100</v>
      </c>
      <c r="D36" s="288"/>
      <c r="E36" s="105">
        <f t="shared" si="1"/>
        <v>0</v>
      </c>
      <c r="F36" s="106">
        <v>0</v>
      </c>
      <c r="G36" s="107">
        <v>0</v>
      </c>
      <c r="H36" s="107">
        <v>0</v>
      </c>
      <c r="I36" s="106">
        <v>0</v>
      </c>
      <c r="J36" s="106">
        <v>0</v>
      </c>
      <c r="K36" s="108">
        <v>0</v>
      </c>
      <c r="L36" s="105">
        <v>0</v>
      </c>
      <c r="M36" s="106">
        <v>0</v>
      </c>
      <c r="N36" s="107">
        <f t="shared" si="6"/>
        <v>980.8238131835737</v>
      </c>
      <c r="O36" s="107">
        <f t="shared" si="3"/>
        <v>1204.212259935866</v>
      </c>
      <c r="P36" s="106">
        <f t="shared" si="5"/>
        <v>1412.5441351076272</v>
      </c>
      <c r="Q36" s="106">
        <v>0</v>
      </c>
      <c r="R36" s="108">
        <v>0</v>
      </c>
      <c r="S36" s="109">
        <f t="shared" si="2"/>
        <v>0</v>
      </c>
      <c r="T36" s="110">
        <v>0</v>
      </c>
      <c r="U36" s="107">
        <v>0</v>
      </c>
      <c r="V36" s="107">
        <v>0</v>
      </c>
      <c r="W36" s="110">
        <v>0</v>
      </c>
      <c r="X36" s="110">
        <v>0</v>
      </c>
      <c r="Y36" s="111">
        <v>0</v>
      </c>
      <c r="Z36" s="196"/>
      <c r="AA36" s="196"/>
      <c r="AB36" s="196"/>
      <c r="AC36" s="196"/>
      <c r="AD36" s="196"/>
      <c r="AE36" s="196"/>
      <c r="AF36" s="196"/>
      <c r="AG36" s="3"/>
      <c r="AH36" s="3"/>
      <c r="AI36" s="3"/>
      <c r="AJ36" s="3"/>
    </row>
    <row r="37" spans="1:36" ht="15">
      <c r="A37" s="3"/>
      <c r="B37" s="3"/>
      <c r="C37" s="287">
        <v>1200</v>
      </c>
      <c r="D37" s="288"/>
      <c r="E37" s="105">
        <f t="shared" si="1"/>
        <v>0</v>
      </c>
      <c r="F37" s="106">
        <v>0</v>
      </c>
      <c r="G37" s="107">
        <v>0</v>
      </c>
      <c r="H37" s="107">
        <v>0</v>
      </c>
      <c r="I37" s="106">
        <v>0</v>
      </c>
      <c r="J37" s="106">
        <v>0</v>
      </c>
      <c r="K37" s="108">
        <v>0</v>
      </c>
      <c r="L37" s="105">
        <v>0</v>
      </c>
      <c r="M37" s="106">
        <f>(($C$23/50)^M$6)*(M$5/1000*$C37)</f>
        <v>812.9767034007604</v>
      </c>
      <c r="N37" s="107">
        <f t="shared" si="6"/>
        <v>1069.9896143820806</v>
      </c>
      <c r="O37" s="107">
        <f t="shared" si="3"/>
        <v>1313.6861017482177</v>
      </c>
      <c r="P37" s="106">
        <f t="shared" si="5"/>
        <v>1540.9572382992294</v>
      </c>
      <c r="Q37" s="106">
        <f>(($C$23/50)^Q$6)*(Q$5/1000*$C37)</f>
        <v>1752.4805337346552</v>
      </c>
      <c r="R37" s="108">
        <f>(($C$23/50)^R$6)*(R$5/1000*$C37)</f>
        <v>2131.64281753838</v>
      </c>
      <c r="S37" s="109">
        <f t="shared" si="2"/>
        <v>0</v>
      </c>
      <c r="T37" s="110">
        <v>0</v>
      </c>
      <c r="U37" s="107">
        <v>0</v>
      </c>
      <c r="V37" s="107">
        <v>0</v>
      </c>
      <c r="W37" s="110">
        <v>0</v>
      </c>
      <c r="X37" s="110">
        <v>0</v>
      </c>
      <c r="Y37" s="111">
        <v>0</v>
      </c>
      <c r="Z37" s="196"/>
      <c r="AA37" s="196"/>
      <c r="AB37" s="196"/>
      <c r="AC37" s="196"/>
      <c r="AD37" s="196"/>
      <c r="AE37" s="196"/>
      <c r="AF37" s="196"/>
      <c r="AG37" s="3"/>
      <c r="AH37" s="3"/>
      <c r="AI37" s="3"/>
      <c r="AJ37" s="3"/>
    </row>
    <row r="38" spans="1:36" ht="15">
      <c r="A38" s="3"/>
      <c r="B38" s="3"/>
      <c r="C38" s="287">
        <v>1300</v>
      </c>
      <c r="D38" s="288"/>
      <c r="E38" s="105">
        <f t="shared" si="1"/>
        <v>0</v>
      </c>
      <c r="F38" s="106">
        <v>0</v>
      </c>
      <c r="G38" s="107">
        <v>0</v>
      </c>
      <c r="H38" s="107">
        <v>0</v>
      </c>
      <c r="I38" s="106">
        <v>0</v>
      </c>
      <c r="J38" s="106">
        <v>0</v>
      </c>
      <c r="K38" s="108">
        <v>0</v>
      </c>
      <c r="L38" s="105">
        <v>0</v>
      </c>
      <c r="M38" s="106">
        <v>0</v>
      </c>
      <c r="N38" s="107">
        <v>0</v>
      </c>
      <c r="O38" s="107">
        <v>0</v>
      </c>
      <c r="P38" s="106">
        <v>0</v>
      </c>
      <c r="Q38" s="106">
        <v>0</v>
      </c>
      <c r="R38" s="108">
        <v>0</v>
      </c>
      <c r="S38" s="109">
        <f t="shared" si="2"/>
        <v>0</v>
      </c>
      <c r="T38" s="110">
        <v>0</v>
      </c>
      <c r="U38" s="107">
        <v>0</v>
      </c>
      <c r="V38" s="107">
        <v>0</v>
      </c>
      <c r="W38" s="110">
        <v>0</v>
      </c>
      <c r="X38" s="110">
        <v>0</v>
      </c>
      <c r="Y38" s="111">
        <v>0</v>
      </c>
      <c r="Z38" s="196"/>
      <c r="AA38" s="196"/>
      <c r="AB38" s="196"/>
      <c r="AC38" s="196"/>
      <c r="AD38" s="196"/>
      <c r="AE38" s="196"/>
      <c r="AF38" s="196"/>
      <c r="AG38" s="3"/>
      <c r="AH38" s="3"/>
      <c r="AI38" s="3"/>
      <c r="AJ38" s="3"/>
    </row>
    <row r="39" spans="1:36" ht="15">
      <c r="A39" s="3"/>
      <c r="B39" s="3"/>
      <c r="C39" s="287">
        <v>1400</v>
      </c>
      <c r="D39" s="288"/>
      <c r="E39" s="105">
        <f t="shared" si="1"/>
        <v>0</v>
      </c>
      <c r="F39" s="106">
        <v>0</v>
      </c>
      <c r="G39" s="107">
        <v>0</v>
      </c>
      <c r="H39" s="107">
        <v>0</v>
      </c>
      <c r="I39" s="106">
        <v>0</v>
      </c>
      <c r="J39" s="106">
        <v>0</v>
      </c>
      <c r="K39" s="108">
        <v>0</v>
      </c>
      <c r="L39" s="105">
        <v>0</v>
      </c>
      <c r="M39" s="106">
        <f aca="true" t="shared" si="7" ref="M39:R39">(($C$23/50)^M$6)*(M$5/1000*$C39)</f>
        <v>948.4728206342205</v>
      </c>
      <c r="N39" s="107">
        <f t="shared" si="7"/>
        <v>1248.321216779094</v>
      </c>
      <c r="O39" s="107">
        <f t="shared" si="7"/>
        <v>1532.6337853729206</v>
      </c>
      <c r="P39" s="106">
        <f t="shared" si="7"/>
        <v>1797.7834446824343</v>
      </c>
      <c r="Q39" s="106">
        <f t="shared" si="7"/>
        <v>2044.560622690431</v>
      </c>
      <c r="R39" s="108">
        <f t="shared" si="7"/>
        <v>2486.9166204614435</v>
      </c>
      <c r="S39" s="109">
        <f t="shared" si="2"/>
        <v>0</v>
      </c>
      <c r="T39" s="110">
        <v>0</v>
      </c>
      <c r="U39" s="107">
        <v>0</v>
      </c>
      <c r="V39" s="107">
        <v>0</v>
      </c>
      <c r="W39" s="110">
        <v>0</v>
      </c>
      <c r="X39" s="110">
        <v>0</v>
      </c>
      <c r="Y39" s="111">
        <v>0</v>
      </c>
      <c r="Z39" s="196"/>
      <c r="AA39" s="196"/>
      <c r="AB39" s="196"/>
      <c r="AC39" s="196"/>
      <c r="AD39" s="196"/>
      <c r="AE39" s="196"/>
      <c r="AF39" s="196"/>
      <c r="AG39" s="3"/>
      <c r="AH39" s="3"/>
      <c r="AI39" s="3"/>
      <c r="AJ39" s="3"/>
    </row>
    <row r="40" spans="1:36" ht="15">
      <c r="A40" s="3"/>
      <c r="B40" s="3"/>
      <c r="C40" s="287">
        <v>1500</v>
      </c>
      <c r="D40" s="288"/>
      <c r="E40" s="105">
        <f t="shared" si="1"/>
        <v>0</v>
      </c>
      <c r="F40" s="106">
        <v>0</v>
      </c>
      <c r="G40" s="107">
        <v>0</v>
      </c>
      <c r="H40" s="107">
        <v>0</v>
      </c>
      <c r="I40" s="106">
        <v>0</v>
      </c>
      <c r="J40" s="106">
        <v>0</v>
      </c>
      <c r="K40" s="108">
        <v>0</v>
      </c>
      <c r="L40" s="105">
        <v>0</v>
      </c>
      <c r="M40" s="106">
        <v>0</v>
      </c>
      <c r="N40" s="107">
        <v>0</v>
      </c>
      <c r="O40" s="107">
        <v>0</v>
      </c>
      <c r="P40" s="106">
        <v>0</v>
      </c>
      <c r="Q40" s="106">
        <v>0</v>
      </c>
      <c r="R40" s="108">
        <v>0</v>
      </c>
      <c r="S40" s="109">
        <f t="shared" si="2"/>
        <v>0</v>
      </c>
      <c r="T40" s="110">
        <v>0</v>
      </c>
      <c r="U40" s="107">
        <v>0</v>
      </c>
      <c r="V40" s="107">
        <v>0</v>
      </c>
      <c r="W40" s="110">
        <v>0</v>
      </c>
      <c r="X40" s="110">
        <v>0</v>
      </c>
      <c r="Y40" s="111">
        <v>0</v>
      </c>
      <c r="Z40" s="196"/>
      <c r="AA40" s="196"/>
      <c r="AB40" s="196"/>
      <c r="AC40" s="196"/>
      <c r="AD40" s="196"/>
      <c r="AE40" s="196"/>
      <c r="AF40" s="196"/>
      <c r="AG40" s="3"/>
      <c r="AH40" s="3"/>
      <c r="AI40" s="3"/>
      <c r="AJ40" s="3"/>
    </row>
    <row r="41" spans="1:36" ht="15">
      <c r="A41" s="3"/>
      <c r="B41" s="3"/>
      <c r="C41" s="287">
        <v>1600</v>
      </c>
      <c r="D41" s="288"/>
      <c r="E41" s="105">
        <f t="shared" si="1"/>
        <v>0</v>
      </c>
      <c r="F41" s="106">
        <v>0</v>
      </c>
      <c r="G41" s="107">
        <v>0</v>
      </c>
      <c r="H41" s="107">
        <v>0</v>
      </c>
      <c r="I41" s="106">
        <v>0</v>
      </c>
      <c r="J41" s="106">
        <v>0</v>
      </c>
      <c r="K41" s="108">
        <v>0</v>
      </c>
      <c r="L41" s="105">
        <v>0</v>
      </c>
      <c r="M41" s="106">
        <f>(($C$23/50)^M$6)*(M$5/1000*$C41)</f>
        <v>1083.9689378676803</v>
      </c>
      <c r="N41" s="107">
        <f>(($C$23/50)^N$6)*(N$5/1000*$C41)</f>
        <v>1426.6528191761074</v>
      </c>
      <c r="O41" s="107">
        <f>(($C$23/50)^O$6)*(O$5/1000*$C41)</f>
        <v>1751.5814689976235</v>
      </c>
      <c r="P41" s="106">
        <f>(($C$23/50)^P$6)*(P$5/1000*$C41)</f>
        <v>2054.6096510656394</v>
      </c>
      <c r="Q41" s="106">
        <f>(($C$23/50)^Q$6)*(Q$5/1000*$C41)</f>
        <v>2336.640711646207</v>
      </c>
      <c r="R41" s="108">
        <v>0</v>
      </c>
      <c r="S41" s="109">
        <f t="shared" si="2"/>
        <v>0</v>
      </c>
      <c r="T41" s="110">
        <v>0</v>
      </c>
      <c r="U41" s="107">
        <v>0</v>
      </c>
      <c r="V41" s="107">
        <v>0</v>
      </c>
      <c r="W41" s="110">
        <v>0</v>
      </c>
      <c r="X41" s="110">
        <v>0</v>
      </c>
      <c r="Y41" s="111">
        <v>0</v>
      </c>
      <c r="Z41" s="196"/>
      <c r="AA41" s="196"/>
      <c r="AB41" s="196"/>
      <c r="AC41" s="196"/>
      <c r="AD41" s="196"/>
      <c r="AE41" s="196"/>
      <c r="AF41" s="196"/>
      <c r="AG41" s="3"/>
      <c r="AH41" s="3"/>
      <c r="AI41" s="3"/>
      <c r="AJ41" s="3"/>
    </row>
    <row r="42" spans="1:36" ht="15">
      <c r="A42" s="3"/>
      <c r="B42" s="3"/>
      <c r="C42" s="287">
        <v>1800</v>
      </c>
      <c r="D42" s="288"/>
      <c r="E42" s="105">
        <f t="shared" si="1"/>
        <v>0</v>
      </c>
      <c r="F42" s="106">
        <v>0</v>
      </c>
      <c r="G42" s="107">
        <v>0</v>
      </c>
      <c r="H42" s="107">
        <v>0</v>
      </c>
      <c r="I42" s="106">
        <v>0</v>
      </c>
      <c r="J42" s="106">
        <v>0</v>
      </c>
      <c r="K42" s="108">
        <v>0</v>
      </c>
      <c r="L42" s="105">
        <v>0</v>
      </c>
      <c r="M42" s="106">
        <v>0</v>
      </c>
      <c r="N42" s="107">
        <f aca="true" t="shared" si="8" ref="N42:P45">(($C$23/50)^N$6)*(N$5/1000*$C42)</f>
        <v>1604.9844215731207</v>
      </c>
      <c r="O42" s="107">
        <f t="shared" si="8"/>
        <v>1970.5291526223266</v>
      </c>
      <c r="P42" s="106">
        <f t="shared" si="8"/>
        <v>2311.435857448844</v>
      </c>
      <c r="Q42" s="106">
        <v>0</v>
      </c>
      <c r="R42" s="108">
        <v>0</v>
      </c>
      <c r="S42" s="109">
        <f t="shared" si="2"/>
        <v>0</v>
      </c>
      <c r="T42" s="110">
        <v>0</v>
      </c>
      <c r="U42" s="107">
        <v>0</v>
      </c>
      <c r="V42" s="107">
        <v>0</v>
      </c>
      <c r="W42" s="110">
        <v>0</v>
      </c>
      <c r="X42" s="110">
        <v>0</v>
      </c>
      <c r="Y42" s="111">
        <v>0</v>
      </c>
      <c r="Z42" s="196"/>
      <c r="AA42" s="196"/>
      <c r="AB42" s="196"/>
      <c r="AC42" s="196"/>
      <c r="AD42" s="196"/>
      <c r="AE42" s="196"/>
      <c r="AF42" s="196"/>
      <c r="AG42" s="3"/>
      <c r="AH42" s="3"/>
      <c r="AI42" s="3"/>
      <c r="AJ42" s="3"/>
    </row>
    <row r="43" spans="1:36" ht="15">
      <c r="A43" s="3"/>
      <c r="B43" s="3"/>
      <c r="C43" s="287">
        <v>2000</v>
      </c>
      <c r="D43" s="288"/>
      <c r="E43" s="105">
        <f t="shared" si="1"/>
        <v>0</v>
      </c>
      <c r="F43" s="106">
        <v>0</v>
      </c>
      <c r="G43" s="107">
        <v>0</v>
      </c>
      <c r="H43" s="107">
        <v>0</v>
      </c>
      <c r="I43" s="106">
        <v>0</v>
      </c>
      <c r="J43" s="106">
        <v>0</v>
      </c>
      <c r="K43" s="108">
        <v>0</v>
      </c>
      <c r="L43" s="105">
        <v>0</v>
      </c>
      <c r="M43" s="106">
        <f>(($C$23/50)^M$6)*(M$5/1000*$C43)</f>
        <v>1354.9611723346004</v>
      </c>
      <c r="N43" s="107">
        <f t="shared" si="8"/>
        <v>1783.3160239701342</v>
      </c>
      <c r="O43" s="107">
        <f t="shared" si="8"/>
        <v>2189.4768362470295</v>
      </c>
      <c r="P43" s="106">
        <f t="shared" si="8"/>
        <v>2568.262063832049</v>
      </c>
      <c r="Q43" s="106">
        <v>0</v>
      </c>
      <c r="R43" s="108">
        <v>0</v>
      </c>
      <c r="S43" s="109">
        <f t="shared" si="2"/>
        <v>0</v>
      </c>
      <c r="T43" s="110">
        <v>0</v>
      </c>
      <c r="U43" s="107">
        <v>0</v>
      </c>
      <c r="V43" s="107">
        <v>0</v>
      </c>
      <c r="W43" s="110">
        <v>0</v>
      </c>
      <c r="X43" s="110">
        <v>0</v>
      </c>
      <c r="Y43" s="111">
        <v>0</v>
      </c>
      <c r="Z43" s="196"/>
      <c r="AA43" s="196"/>
      <c r="AB43" s="196"/>
      <c r="AC43" s="196"/>
      <c r="AD43" s="196"/>
      <c r="AE43" s="196"/>
      <c r="AF43" s="196"/>
      <c r="AG43" s="3"/>
      <c r="AH43" s="3"/>
      <c r="AI43" s="3"/>
      <c r="AJ43" s="3"/>
    </row>
    <row r="44" spans="1:36" ht="15">
      <c r="A44" s="3"/>
      <c r="B44" s="3"/>
      <c r="C44" s="287">
        <v>2200</v>
      </c>
      <c r="D44" s="288"/>
      <c r="E44" s="105">
        <f t="shared" si="1"/>
        <v>0</v>
      </c>
      <c r="F44" s="106">
        <v>0</v>
      </c>
      <c r="G44" s="107">
        <v>0</v>
      </c>
      <c r="H44" s="107">
        <v>0</v>
      </c>
      <c r="I44" s="106">
        <v>0</v>
      </c>
      <c r="J44" s="106">
        <v>0</v>
      </c>
      <c r="K44" s="108">
        <v>0</v>
      </c>
      <c r="L44" s="105">
        <v>0</v>
      </c>
      <c r="M44" s="106">
        <f>(($C$23/50)^M$6)*(M$5/1000*$C44)</f>
        <v>1490.4572895680606</v>
      </c>
      <c r="N44" s="107">
        <f t="shared" si="8"/>
        <v>1961.6476263671475</v>
      </c>
      <c r="O44" s="107">
        <f t="shared" si="8"/>
        <v>2408.424519871732</v>
      </c>
      <c r="P44" s="106">
        <f t="shared" si="8"/>
        <v>2825.0882702152544</v>
      </c>
      <c r="Q44" s="106">
        <v>0</v>
      </c>
      <c r="R44" s="108">
        <v>0</v>
      </c>
      <c r="S44" s="109">
        <f t="shared" si="2"/>
        <v>0</v>
      </c>
      <c r="T44" s="110">
        <v>0</v>
      </c>
      <c r="U44" s="107">
        <v>0</v>
      </c>
      <c r="V44" s="107">
        <v>0</v>
      </c>
      <c r="W44" s="110">
        <v>0</v>
      </c>
      <c r="X44" s="110">
        <v>0</v>
      </c>
      <c r="Y44" s="111">
        <v>0</v>
      </c>
      <c r="Z44" s="196"/>
      <c r="AA44" s="196"/>
      <c r="AB44" s="196"/>
      <c r="AC44" s="196"/>
      <c r="AD44" s="196"/>
      <c r="AE44" s="196"/>
      <c r="AF44" s="196"/>
      <c r="AG44" s="3"/>
      <c r="AH44" s="3"/>
      <c r="AI44" s="3"/>
      <c r="AJ44" s="3"/>
    </row>
    <row r="45" spans="1:36" ht="15">
      <c r="A45" s="3"/>
      <c r="B45" s="3"/>
      <c r="C45" s="287">
        <v>2400</v>
      </c>
      <c r="D45" s="288"/>
      <c r="E45" s="105">
        <f t="shared" si="1"/>
        <v>0</v>
      </c>
      <c r="F45" s="106">
        <v>0</v>
      </c>
      <c r="G45" s="107">
        <v>0</v>
      </c>
      <c r="H45" s="107">
        <v>0</v>
      </c>
      <c r="I45" s="106">
        <v>0</v>
      </c>
      <c r="J45" s="106">
        <v>0</v>
      </c>
      <c r="K45" s="108">
        <v>0</v>
      </c>
      <c r="L45" s="105">
        <v>0</v>
      </c>
      <c r="M45" s="106">
        <f>(($C$23/50)^M$6)*(M$5/1000*$C45)</f>
        <v>1625.9534068015207</v>
      </c>
      <c r="N45" s="107">
        <f t="shared" si="8"/>
        <v>2139.9792287641612</v>
      </c>
      <c r="O45" s="107">
        <f t="shared" si="8"/>
        <v>2627.3722034964353</v>
      </c>
      <c r="P45" s="106">
        <f t="shared" si="8"/>
        <v>3081.914476598459</v>
      </c>
      <c r="Q45" s="106">
        <v>0</v>
      </c>
      <c r="R45" s="108">
        <v>0</v>
      </c>
      <c r="S45" s="109">
        <f t="shared" si="2"/>
        <v>0</v>
      </c>
      <c r="T45" s="110">
        <v>0</v>
      </c>
      <c r="U45" s="107">
        <v>0</v>
      </c>
      <c r="V45" s="107">
        <v>0</v>
      </c>
      <c r="W45" s="110">
        <v>0</v>
      </c>
      <c r="X45" s="110">
        <v>0</v>
      </c>
      <c r="Y45" s="111">
        <v>0</v>
      </c>
      <c r="Z45" s="196"/>
      <c r="AA45" s="196"/>
      <c r="AB45" s="196"/>
      <c r="AC45" s="196"/>
      <c r="AD45" s="196"/>
      <c r="AE45" s="196"/>
      <c r="AF45" s="196"/>
      <c r="AG45" s="3"/>
      <c r="AH45" s="3"/>
      <c r="AI45" s="3"/>
      <c r="AJ45" s="3"/>
    </row>
    <row r="46" spans="1:36" ht="15">
      <c r="A46" s="3"/>
      <c r="B46" s="3"/>
      <c r="C46" s="287">
        <v>2500</v>
      </c>
      <c r="D46" s="288"/>
      <c r="E46" s="105">
        <f t="shared" si="1"/>
        <v>0</v>
      </c>
      <c r="F46" s="106">
        <v>0</v>
      </c>
      <c r="G46" s="107">
        <v>0</v>
      </c>
      <c r="H46" s="107">
        <v>0</v>
      </c>
      <c r="I46" s="106">
        <v>0</v>
      </c>
      <c r="J46" s="106">
        <v>0</v>
      </c>
      <c r="K46" s="108">
        <v>0</v>
      </c>
      <c r="L46" s="105">
        <v>0</v>
      </c>
      <c r="M46" s="106">
        <v>0</v>
      </c>
      <c r="N46" s="107">
        <v>0</v>
      </c>
      <c r="O46" s="107">
        <v>0</v>
      </c>
      <c r="P46" s="106">
        <v>0</v>
      </c>
      <c r="Q46" s="106">
        <v>0</v>
      </c>
      <c r="R46" s="108">
        <v>0</v>
      </c>
      <c r="S46" s="109">
        <f t="shared" si="2"/>
        <v>0</v>
      </c>
      <c r="T46" s="110">
        <v>0</v>
      </c>
      <c r="U46" s="107">
        <v>0</v>
      </c>
      <c r="V46" s="107">
        <v>0</v>
      </c>
      <c r="W46" s="110">
        <v>0</v>
      </c>
      <c r="X46" s="110">
        <v>0</v>
      </c>
      <c r="Y46" s="111">
        <v>0</v>
      </c>
      <c r="Z46" s="196"/>
      <c r="AA46" s="196"/>
      <c r="AB46" s="196"/>
      <c r="AC46" s="196"/>
      <c r="AD46" s="196"/>
      <c r="AE46" s="196"/>
      <c r="AF46" s="196"/>
      <c r="AG46" s="3"/>
      <c r="AH46" s="3"/>
      <c r="AI46" s="3"/>
      <c r="AJ46" s="3"/>
    </row>
    <row r="47" spans="1:36" ht="15">
      <c r="A47" s="3"/>
      <c r="B47" s="3"/>
      <c r="C47" s="287">
        <v>2600</v>
      </c>
      <c r="D47" s="288"/>
      <c r="E47" s="105">
        <f t="shared" si="1"/>
        <v>0</v>
      </c>
      <c r="F47" s="106">
        <v>0</v>
      </c>
      <c r="G47" s="107">
        <v>0</v>
      </c>
      <c r="H47" s="107">
        <v>0</v>
      </c>
      <c r="I47" s="106">
        <v>0</v>
      </c>
      <c r="J47" s="106">
        <v>0</v>
      </c>
      <c r="K47" s="108">
        <v>0</v>
      </c>
      <c r="L47" s="105">
        <v>0</v>
      </c>
      <c r="M47" s="106">
        <v>0</v>
      </c>
      <c r="N47" s="107">
        <f>(($C$23/50)^N$6)*(N$5/1000*$C47)</f>
        <v>2318.3108311611745</v>
      </c>
      <c r="O47" s="107">
        <f>(($C$23/50)^O$6)*(O$5/1000*$C47)</f>
        <v>2846.3198871211384</v>
      </c>
      <c r="P47" s="106">
        <f>(($C$23/50)^P$6)*(P$5/1000*$C47)</f>
        <v>3338.7406829816637</v>
      </c>
      <c r="Q47" s="106">
        <v>0</v>
      </c>
      <c r="R47" s="108">
        <v>0</v>
      </c>
      <c r="S47" s="109">
        <f t="shared" si="2"/>
        <v>0</v>
      </c>
      <c r="T47" s="110">
        <v>0</v>
      </c>
      <c r="U47" s="107">
        <v>0</v>
      </c>
      <c r="V47" s="107">
        <v>0</v>
      </c>
      <c r="W47" s="110">
        <v>0</v>
      </c>
      <c r="X47" s="110">
        <v>0</v>
      </c>
      <c r="Y47" s="111">
        <v>0</v>
      </c>
      <c r="Z47" s="196"/>
      <c r="AA47" s="196"/>
      <c r="AB47" s="196"/>
      <c r="AC47" s="196"/>
      <c r="AD47" s="196"/>
      <c r="AE47" s="196"/>
      <c r="AF47" s="196"/>
      <c r="AG47" s="3"/>
      <c r="AH47" s="3"/>
      <c r="AI47" s="3"/>
      <c r="AJ47" s="3"/>
    </row>
    <row r="48" spans="1:36" ht="15">
      <c r="A48" s="3"/>
      <c r="B48" s="3"/>
      <c r="C48" s="287">
        <v>2800</v>
      </c>
      <c r="D48" s="288"/>
      <c r="E48" s="105">
        <f t="shared" si="1"/>
        <v>0</v>
      </c>
      <c r="F48" s="106">
        <v>0</v>
      </c>
      <c r="G48" s="107">
        <v>0</v>
      </c>
      <c r="H48" s="107">
        <v>0</v>
      </c>
      <c r="I48" s="106">
        <v>0</v>
      </c>
      <c r="J48" s="106">
        <v>0</v>
      </c>
      <c r="K48" s="108">
        <v>0</v>
      </c>
      <c r="L48" s="105">
        <v>0</v>
      </c>
      <c r="M48" s="106">
        <f>(($C$23/50)^M$6)*(M$5/1000*$C48)</f>
        <v>1896.945641268441</v>
      </c>
      <c r="N48" s="107">
        <f>(($C$23/50)^N$6)*(N$5/1000*$C48)</f>
        <v>2496.642433558188</v>
      </c>
      <c r="O48" s="107">
        <f>(($C$23/50)^O$6)*(O$5/1000*$C48)</f>
        <v>3065.267570745841</v>
      </c>
      <c r="P48" s="106">
        <v>0</v>
      </c>
      <c r="Q48" s="106">
        <v>0</v>
      </c>
      <c r="R48" s="108">
        <v>0</v>
      </c>
      <c r="S48" s="109">
        <f t="shared" si="2"/>
        <v>0</v>
      </c>
      <c r="T48" s="110">
        <v>0</v>
      </c>
      <c r="U48" s="107">
        <v>0</v>
      </c>
      <c r="V48" s="107">
        <v>0</v>
      </c>
      <c r="W48" s="110">
        <v>0</v>
      </c>
      <c r="X48" s="110">
        <v>0</v>
      </c>
      <c r="Y48" s="111">
        <v>0</v>
      </c>
      <c r="Z48" s="196"/>
      <c r="AA48" s="196"/>
      <c r="AB48" s="196"/>
      <c r="AC48" s="196"/>
      <c r="AD48" s="196"/>
      <c r="AE48" s="196"/>
      <c r="AF48" s="196"/>
      <c r="AG48" s="3"/>
      <c r="AH48" s="3"/>
      <c r="AI48" s="3"/>
      <c r="AJ48" s="3"/>
    </row>
    <row r="49" spans="1:36" ht="15.75" thickBot="1">
      <c r="A49" s="3"/>
      <c r="B49" s="3"/>
      <c r="C49" s="309">
        <v>3000</v>
      </c>
      <c r="D49" s="310"/>
      <c r="E49" s="119">
        <f t="shared" si="1"/>
        <v>0</v>
      </c>
      <c r="F49" s="120">
        <v>0</v>
      </c>
      <c r="G49" s="121">
        <v>0</v>
      </c>
      <c r="H49" s="121">
        <v>0</v>
      </c>
      <c r="I49" s="120">
        <v>0</v>
      </c>
      <c r="J49" s="120">
        <v>0</v>
      </c>
      <c r="K49" s="122">
        <v>0</v>
      </c>
      <c r="L49" s="119">
        <v>0</v>
      </c>
      <c r="M49" s="120">
        <v>0</v>
      </c>
      <c r="N49" s="121">
        <f>(($C$23/50)^N$6)*(N$5/1000*$C49)</f>
        <v>2674.974035955201</v>
      </c>
      <c r="O49" s="121">
        <v>0</v>
      </c>
      <c r="P49" s="120">
        <f>(($C$23/50)^P$6)*(P$5/1000*$C49)</f>
        <v>3852.3930957480734</v>
      </c>
      <c r="Q49" s="120">
        <v>0</v>
      </c>
      <c r="R49" s="122">
        <v>0</v>
      </c>
      <c r="S49" s="123">
        <f t="shared" si="2"/>
        <v>0</v>
      </c>
      <c r="T49" s="124">
        <v>0</v>
      </c>
      <c r="U49" s="121">
        <v>0</v>
      </c>
      <c r="V49" s="121">
        <v>0</v>
      </c>
      <c r="W49" s="124">
        <v>0</v>
      </c>
      <c r="X49" s="124">
        <v>0</v>
      </c>
      <c r="Y49" s="125">
        <v>0</v>
      </c>
      <c r="Z49" s="196"/>
      <c r="AA49" s="196"/>
      <c r="AB49" s="196"/>
      <c r="AC49" s="196"/>
      <c r="AD49" s="196"/>
      <c r="AE49" s="196"/>
      <c r="AF49" s="196"/>
      <c r="AG49" s="3"/>
      <c r="AH49" s="3"/>
      <c r="AI49" s="3"/>
      <c r="AJ49" s="3"/>
    </row>
    <row r="50" spans="1:37" ht="13.5" thickBot="1">
      <c r="A50" s="126"/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</row>
    <row r="51" spans="1:37" ht="12.75">
      <c r="A51" s="126"/>
      <c r="B51" s="126"/>
      <c r="C51" s="289" t="s">
        <v>0</v>
      </c>
      <c r="D51" s="291"/>
      <c r="E51" s="302" t="s">
        <v>20</v>
      </c>
      <c r="F51" s="290"/>
      <c r="G51" s="290"/>
      <c r="H51" s="290"/>
      <c r="I51" s="290"/>
      <c r="J51" s="290"/>
      <c r="K51" s="291"/>
      <c r="L51" s="302" t="s">
        <v>11</v>
      </c>
      <c r="M51" s="290"/>
      <c r="N51" s="290"/>
      <c r="O51" s="290"/>
      <c r="P51" s="290"/>
      <c r="Q51" s="290"/>
      <c r="R51" s="291"/>
      <c r="S51" s="289" t="s">
        <v>12</v>
      </c>
      <c r="T51" s="290"/>
      <c r="U51" s="290"/>
      <c r="V51" s="290"/>
      <c r="W51" s="290"/>
      <c r="X51" s="290"/>
      <c r="Y51" s="291"/>
      <c r="Z51" s="197"/>
      <c r="AA51" s="179"/>
      <c r="AB51" s="179"/>
      <c r="AC51" s="179"/>
      <c r="AD51" s="179"/>
      <c r="AE51" s="179"/>
      <c r="AF51" s="179"/>
      <c r="AG51" s="179"/>
      <c r="AH51" s="126"/>
      <c r="AI51" s="126"/>
      <c r="AJ51" s="126"/>
      <c r="AK51" s="126"/>
    </row>
    <row r="52" spans="1:37" ht="12.75">
      <c r="A52" s="126"/>
      <c r="B52" s="126"/>
      <c r="C52" s="307" t="s">
        <v>5</v>
      </c>
      <c r="D52" s="308"/>
      <c r="E52" s="128">
        <v>200</v>
      </c>
      <c r="F52" s="90">
        <v>300</v>
      </c>
      <c r="G52" s="90">
        <v>400</v>
      </c>
      <c r="H52" s="90">
        <v>500</v>
      </c>
      <c r="I52" s="90">
        <v>600</v>
      </c>
      <c r="J52" s="90">
        <v>700</v>
      </c>
      <c r="K52" s="93">
        <v>900</v>
      </c>
      <c r="L52" s="129">
        <v>200</v>
      </c>
      <c r="M52" s="90">
        <v>300</v>
      </c>
      <c r="N52" s="90">
        <v>400</v>
      </c>
      <c r="O52" s="90">
        <v>500</v>
      </c>
      <c r="P52" s="90">
        <v>600</v>
      </c>
      <c r="Q52" s="90">
        <v>700</v>
      </c>
      <c r="R52" s="93">
        <v>900</v>
      </c>
      <c r="S52" s="92">
        <v>200</v>
      </c>
      <c r="T52" s="90">
        <v>300</v>
      </c>
      <c r="U52" s="90">
        <v>400</v>
      </c>
      <c r="V52" s="90">
        <v>500</v>
      </c>
      <c r="W52" s="90">
        <v>600</v>
      </c>
      <c r="X52" s="90">
        <v>700</v>
      </c>
      <c r="Y52" s="93">
        <v>900</v>
      </c>
      <c r="Z52" s="180"/>
      <c r="AA52" s="180"/>
      <c r="AB52" s="180"/>
      <c r="AC52" s="180"/>
      <c r="AD52" s="180"/>
      <c r="AE52" s="180"/>
      <c r="AF52" s="180"/>
      <c r="AG52" s="195"/>
      <c r="AH52" s="126"/>
      <c r="AI52" s="126"/>
      <c r="AJ52" s="126"/>
      <c r="AK52" s="126"/>
    </row>
    <row r="53" spans="1:37" ht="13.5" thickBot="1">
      <c r="A53" s="126"/>
      <c r="B53" s="126"/>
      <c r="C53" s="303" t="s">
        <v>19</v>
      </c>
      <c r="D53" s="304"/>
      <c r="E53" s="130"/>
      <c r="F53" s="95"/>
      <c r="G53" s="95"/>
      <c r="H53" s="95"/>
      <c r="I53" s="95"/>
      <c r="J53" s="95"/>
      <c r="K53" s="131"/>
      <c r="L53" s="132"/>
      <c r="M53" s="95"/>
      <c r="N53" s="95"/>
      <c r="O53" s="95"/>
      <c r="P53" s="95"/>
      <c r="Q53" s="95"/>
      <c r="R53" s="131"/>
      <c r="S53" s="97"/>
      <c r="T53" s="95"/>
      <c r="U53" s="95"/>
      <c r="V53" s="95"/>
      <c r="W53" s="95"/>
      <c r="X53" s="95"/>
      <c r="Y53" s="131"/>
      <c r="Z53" s="196"/>
      <c r="AA53" s="196"/>
      <c r="AB53" s="196"/>
      <c r="AC53" s="196"/>
      <c r="AD53" s="196"/>
      <c r="AE53" s="196"/>
      <c r="AF53" s="196"/>
      <c r="AG53" s="195"/>
      <c r="AH53" s="126"/>
      <c r="AI53" s="126"/>
      <c r="AJ53" s="126"/>
      <c r="AK53" s="126"/>
    </row>
    <row r="54" spans="1:37" ht="12.75">
      <c r="A54" s="126"/>
      <c r="B54" s="126"/>
      <c r="C54" s="305">
        <v>300</v>
      </c>
      <c r="D54" s="306"/>
      <c r="E54" s="98">
        <v>0</v>
      </c>
      <c r="F54" s="99">
        <v>0</v>
      </c>
      <c r="G54" s="100">
        <v>0</v>
      </c>
      <c r="H54" s="100">
        <v>0</v>
      </c>
      <c r="I54" s="99">
        <v>0</v>
      </c>
      <c r="J54" s="99">
        <v>0</v>
      </c>
      <c r="K54" s="133">
        <v>0</v>
      </c>
      <c r="L54" s="134">
        <v>0</v>
      </c>
      <c r="M54" s="99">
        <v>0</v>
      </c>
      <c r="N54" s="100">
        <v>0</v>
      </c>
      <c r="O54" s="100">
        <v>0</v>
      </c>
      <c r="P54" s="99">
        <v>0</v>
      </c>
      <c r="Q54" s="99">
        <v>0</v>
      </c>
      <c r="R54" s="133">
        <v>0</v>
      </c>
      <c r="S54" s="102">
        <v>0</v>
      </c>
      <c r="T54" s="103">
        <v>0</v>
      </c>
      <c r="U54" s="100">
        <v>0</v>
      </c>
      <c r="V54" s="100">
        <v>0</v>
      </c>
      <c r="W54" s="103">
        <v>0</v>
      </c>
      <c r="X54" s="103">
        <v>0</v>
      </c>
      <c r="Y54" s="104">
        <v>0</v>
      </c>
      <c r="Z54" s="196"/>
      <c r="AA54" s="196"/>
      <c r="AB54" s="141"/>
      <c r="AC54" s="196"/>
      <c r="AD54" s="196"/>
      <c r="AE54" s="196"/>
      <c r="AF54" s="196"/>
      <c r="AG54" s="196"/>
      <c r="AH54" s="126"/>
      <c r="AI54" s="126"/>
      <c r="AJ54" s="126"/>
      <c r="AK54" s="126"/>
    </row>
    <row r="55" spans="1:37" ht="12.75">
      <c r="A55" s="126"/>
      <c r="B55" s="126"/>
      <c r="C55" s="287">
        <v>400</v>
      </c>
      <c r="D55" s="288"/>
      <c r="E55" s="105">
        <v>0</v>
      </c>
      <c r="F55" s="106">
        <v>0</v>
      </c>
      <c r="G55" s="107">
        <v>0</v>
      </c>
      <c r="H55" s="107">
        <v>0</v>
      </c>
      <c r="I55" s="106">
        <v>0</v>
      </c>
      <c r="J55" s="106">
        <v>0</v>
      </c>
      <c r="K55" s="135">
        <v>0</v>
      </c>
      <c r="L55" s="136">
        <v>0</v>
      </c>
      <c r="M55" s="106">
        <v>0</v>
      </c>
      <c r="N55" s="107">
        <v>0</v>
      </c>
      <c r="O55" s="107">
        <f aca="true" t="shared" si="9" ref="O55:O63">(($C$23/50)^O$14)*(O$13/1000*$C29)</f>
        <v>771.9374811406861</v>
      </c>
      <c r="P55" s="106">
        <v>0</v>
      </c>
      <c r="Q55" s="106">
        <f aca="true" t="shared" si="10" ref="Q55:R61">(($C$23/50)^Q$14)*(Q$13/1000*$C29)</f>
        <v>1003.5029591574548</v>
      </c>
      <c r="R55" s="135">
        <f t="shared" si="10"/>
        <v>1197.6968079893195</v>
      </c>
      <c r="S55" s="109">
        <v>0</v>
      </c>
      <c r="T55" s="110">
        <v>0</v>
      </c>
      <c r="U55" s="107">
        <v>0</v>
      </c>
      <c r="V55" s="107">
        <v>0</v>
      </c>
      <c r="W55" s="110">
        <v>0</v>
      </c>
      <c r="X55" s="110">
        <v>0</v>
      </c>
      <c r="Y55" s="111">
        <f aca="true" t="shared" si="11" ref="Y55:Y60">(($C$23/50)^Y$14)*(Y$13/1000*$C29)</f>
        <v>1692.5434995490784</v>
      </c>
      <c r="Z55" s="196"/>
      <c r="AA55" s="196"/>
      <c r="AB55" s="141"/>
      <c r="AC55" s="196"/>
      <c r="AD55" s="196"/>
      <c r="AE55" s="196"/>
      <c r="AF55" s="196"/>
      <c r="AG55" s="196"/>
      <c r="AH55" s="126"/>
      <c r="AI55" s="126"/>
      <c r="AJ55" s="126"/>
      <c r="AK55" s="126"/>
    </row>
    <row r="56" spans="1:37" ht="12.75">
      <c r="A56" s="126"/>
      <c r="B56" s="126"/>
      <c r="C56" s="287">
        <v>500</v>
      </c>
      <c r="D56" s="288"/>
      <c r="E56" s="105">
        <v>0</v>
      </c>
      <c r="F56" s="106">
        <f aca="true" t="shared" si="12" ref="F56:K56">(($C$23/50)^F$14)*(F$13/1000*$C30)</f>
        <v>505.19490632355433</v>
      </c>
      <c r="G56" s="107">
        <f t="shared" si="12"/>
        <v>644.7409775408785</v>
      </c>
      <c r="H56" s="107">
        <f t="shared" si="12"/>
        <v>776.357250292468</v>
      </c>
      <c r="I56" s="106">
        <f t="shared" si="12"/>
        <v>900.626215621462</v>
      </c>
      <c r="J56" s="106">
        <f t="shared" si="12"/>
        <v>1019.3515696775681</v>
      </c>
      <c r="K56" s="135">
        <f t="shared" si="12"/>
        <v>1239.6532198748987</v>
      </c>
      <c r="L56" s="136">
        <v>0</v>
      </c>
      <c r="M56" s="106">
        <f>(($C$23/50)^M$14)*(M$13/1000*$C30)</f>
        <v>624.4140433541537</v>
      </c>
      <c r="N56" s="107">
        <f>(($C$23/50)^N$14)*(N$13/1000*$C30)</f>
        <v>801.3236302275042</v>
      </c>
      <c r="O56" s="107">
        <f t="shared" si="9"/>
        <v>964.9218514258578</v>
      </c>
      <c r="P56" s="106">
        <f aca="true" t="shared" si="13" ref="P56:P63">(($C$23/50)^P$14)*(P$13/1000*$C30)</f>
        <v>1116.372664983568</v>
      </c>
      <c r="Q56" s="106">
        <f t="shared" si="10"/>
        <v>1254.3786989468185</v>
      </c>
      <c r="R56" s="135">
        <f t="shared" si="10"/>
        <v>1497.1210099866494</v>
      </c>
      <c r="S56" s="109">
        <v>0</v>
      </c>
      <c r="T56" s="110">
        <v>0</v>
      </c>
      <c r="U56" s="107">
        <v>0</v>
      </c>
      <c r="V56" s="107">
        <f aca="true" t="shared" si="14" ref="V56:X57">(($C$23/50)^V$14)*(V$13/1000*$C30)</f>
        <v>1368.6105988521097</v>
      </c>
      <c r="W56" s="110">
        <f t="shared" si="14"/>
        <v>1581.6723804141345</v>
      </c>
      <c r="X56" s="110">
        <f t="shared" si="14"/>
        <v>1775.952331915422</v>
      </c>
      <c r="Y56" s="111">
        <f t="shared" si="11"/>
        <v>2115.679374436348</v>
      </c>
      <c r="Z56" s="196"/>
      <c r="AA56" s="196"/>
      <c r="AB56" s="141"/>
      <c r="AC56" s="196"/>
      <c r="AD56" s="196"/>
      <c r="AE56" s="196"/>
      <c r="AF56" s="196"/>
      <c r="AG56" s="196"/>
      <c r="AH56" s="126"/>
      <c r="AI56" s="126"/>
      <c r="AJ56" s="126"/>
      <c r="AK56" s="126"/>
    </row>
    <row r="57" spans="1:37" ht="12.75">
      <c r="A57" s="126"/>
      <c r="B57" s="126"/>
      <c r="C57" s="287">
        <v>600</v>
      </c>
      <c r="D57" s="288"/>
      <c r="E57" s="105">
        <v>0</v>
      </c>
      <c r="F57" s="106">
        <v>0</v>
      </c>
      <c r="G57" s="107">
        <f>(($C$23/50)^G$14)*(G$13/1000*$C31)</f>
        <v>773.6891730490541</v>
      </c>
      <c r="H57" s="107">
        <f>(($C$23/50)^H$14)*(H$13/1000*$C31)</f>
        <v>931.6287003509616</v>
      </c>
      <c r="I57" s="106">
        <f>(($C$23/50)^I$14)*(I$13/1000*$C31)</f>
        <v>1080.7514587457542</v>
      </c>
      <c r="J57" s="106">
        <f>(($C$23/50)^J$14)*(J$13/1000*$C31)</f>
        <v>1223.221883613082</v>
      </c>
      <c r="K57" s="135">
        <f>(($C$23/50)^K$14)*(K$13/1000*$C31)</f>
        <v>1487.5838638498785</v>
      </c>
      <c r="L57" s="136">
        <v>0</v>
      </c>
      <c r="M57" s="106">
        <f>(($C$23/50)^M$14)*(M$13/1000*$C31)</f>
        <v>749.2968520249844</v>
      </c>
      <c r="N57" s="107">
        <f>(($C$23/50)^N$14)*(N$13/1000*$C31)</f>
        <v>961.5883562730049</v>
      </c>
      <c r="O57" s="107">
        <f t="shared" si="9"/>
        <v>1157.9062217110293</v>
      </c>
      <c r="P57" s="106">
        <f t="shared" si="13"/>
        <v>1339.6471979802818</v>
      </c>
      <c r="Q57" s="106">
        <f t="shared" si="10"/>
        <v>1505.254438736182</v>
      </c>
      <c r="R57" s="135">
        <f t="shared" si="10"/>
        <v>1796.5452119839792</v>
      </c>
      <c r="S57" s="109">
        <v>0</v>
      </c>
      <c r="T57" s="110">
        <v>0</v>
      </c>
      <c r="U57" s="107">
        <f>(($C$23/50)^U$14)*(U$13/1000*$C31)</f>
        <v>1364.4774114226227</v>
      </c>
      <c r="V57" s="107">
        <f t="shared" si="14"/>
        <v>1642.3327186225315</v>
      </c>
      <c r="W57" s="110">
        <f t="shared" si="14"/>
        <v>1898.0068564969615</v>
      </c>
      <c r="X57" s="110">
        <f t="shared" si="14"/>
        <v>2131.1427982985065</v>
      </c>
      <c r="Y57" s="111">
        <f t="shared" si="11"/>
        <v>2538.8152493236175</v>
      </c>
      <c r="Z57" s="196"/>
      <c r="AA57" s="196"/>
      <c r="AB57" s="141"/>
      <c r="AC57" s="196"/>
      <c r="AD57" s="196"/>
      <c r="AE57" s="196"/>
      <c r="AF57" s="196"/>
      <c r="AG57" s="196"/>
      <c r="AH57" s="126"/>
      <c r="AI57" s="126"/>
      <c r="AJ57" s="126"/>
      <c r="AK57" s="126"/>
    </row>
    <row r="58" spans="1:37" ht="12.75">
      <c r="A58" s="126"/>
      <c r="B58" s="126"/>
      <c r="C58" s="287">
        <v>700</v>
      </c>
      <c r="D58" s="288"/>
      <c r="E58" s="105">
        <v>0</v>
      </c>
      <c r="F58" s="106">
        <v>0</v>
      </c>
      <c r="G58" s="107">
        <f aca="true" t="shared" si="15" ref="G58:I61">(($C$23/50)^G$14)*(G$13/1000*$C32)</f>
        <v>902.6373685572299</v>
      </c>
      <c r="H58" s="107">
        <f t="shared" si="15"/>
        <v>1086.9001504094551</v>
      </c>
      <c r="I58" s="106">
        <f t="shared" si="15"/>
        <v>1260.8767018700466</v>
      </c>
      <c r="J58" s="106">
        <v>0</v>
      </c>
      <c r="K58" s="135">
        <f>(($C$23/50)^K$14)*(K$13/1000*$C32)</f>
        <v>1735.5145078248586</v>
      </c>
      <c r="L58" s="136">
        <v>0</v>
      </c>
      <c r="M58" s="106">
        <v>0</v>
      </c>
      <c r="N58" s="107">
        <f aca="true" t="shared" si="16" ref="N58:N63">(($C$23/50)^N$14)*(N$13/1000*$C32)</f>
        <v>1121.8530823185058</v>
      </c>
      <c r="O58" s="107">
        <f t="shared" si="9"/>
        <v>1350.8905919962008</v>
      </c>
      <c r="P58" s="106">
        <f t="shared" si="13"/>
        <v>1562.9217309769954</v>
      </c>
      <c r="Q58" s="106">
        <f t="shared" si="10"/>
        <v>1756.130178525546</v>
      </c>
      <c r="R58" s="135">
        <f t="shared" si="10"/>
        <v>2095.969413981309</v>
      </c>
      <c r="S58" s="109">
        <v>0</v>
      </c>
      <c r="T58" s="110">
        <v>0</v>
      </c>
      <c r="U58" s="107">
        <v>0</v>
      </c>
      <c r="V58" s="107">
        <f>(($C$23/50)^V$14)*(V$13/1000*$C32)</f>
        <v>1916.0548383929533</v>
      </c>
      <c r="W58" s="110">
        <v>0</v>
      </c>
      <c r="X58" s="110">
        <v>0</v>
      </c>
      <c r="Y58" s="111">
        <f t="shared" si="11"/>
        <v>2961.951124210887</v>
      </c>
      <c r="Z58" s="196"/>
      <c r="AA58" s="196"/>
      <c r="AB58" s="141"/>
      <c r="AC58" s="196"/>
      <c r="AD58" s="196"/>
      <c r="AE58" s="196"/>
      <c r="AF58" s="196"/>
      <c r="AG58" s="196"/>
      <c r="AH58" s="126"/>
      <c r="AI58" s="126"/>
      <c r="AJ58" s="126"/>
      <c r="AK58" s="126"/>
    </row>
    <row r="59" spans="1:37" ht="12.75">
      <c r="A59" s="126"/>
      <c r="B59" s="126"/>
      <c r="C59" s="287">
        <v>800</v>
      </c>
      <c r="D59" s="288"/>
      <c r="E59" s="105">
        <v>0</v>
      </c>
      <c r="F59" s="106">
        <v>0</v>
      </c>
      <c r="G59" s="107">
        <f t="shared" si="15"/>
        <v>1031.5855640654054</v>
      </c>
      <c r="H59" s="107">
        <f t="shared" si="15"/>
        <v>1242.1716004679488</v>
      </c>
      <c r="I59" s="106">
        <f t="shared" si="15"/>
        <v>1441.0019449943393</v>
      </c>
      <c r="J59" s="106">
        <f>(($C$23/50)^J$14)*(J$13/1000*$C33)</f>
        <v>1630.962511484109</v>
      </c>
      <c r="K59" s="135">
        <f>(($C$23/50)^K$14)*(K$13/1000*$C33)</f>
        <v>1983.4451517998382</v>
      </c>
      <c r="L59" s="136">
        <f>(($C$23/50)^L$14)*(L$13/1000*$C33)</f>
        <v>694.2410779351021</v>
      </c>
      <c r="M59" s="106">
        <f>(($C$23/50)^M$14)*(M$13/1000*$C33)</f>
        <v>999.0624693666459</v>
      </c>
      <c r="N59" s="107">
        <f t="shared" si="16"/>
        <v>1282.1178083640066</v>
      </c>
      <c r="O59" s="107">
        <f t="shared" si="9"/>
        <v>1543.8749622813723</v>
      </c>
      <c r="P59" s="106">
        <f t="shared" si="13"/>
        <v>1786.1962639737092</v>
      </c>
      <c r="Q59" s="106">
        <f t="shared" si="10"/>
        <v>2007.0059183149096</v>
      </c>
      <c r="R59" s="135">
        <f t="shared" si="10"/>
        <v>2395.393615978639</v>
      </c>
      <c r="S59" s="109">
        <v>0</v>
      </c>
      <c r="T59" s="110">
        <f>(($C$23/50)^T$14)*(T$13/1000*$C33)</f>
        <v>1418.2813885169955</v>
      </c>
      <c r="U59" s="107">
        <f>(($C$23/50)^U$14)*(U$13/1000*$C33)</f>
        <v>1819.3032152301637</v>
      </c>
      <c r="V59" s="107">
        <f>(($C$23/50)^V$14)*(V$13/1000*$C33)</f>
        <v>2189.7769581633756</v>
      </c>
      <c r="W59" s="110">
        <f>(($C$23/50)^W$14)*(W$13/1000*$C33)</f>
        <v>2530.6758086626155</v>
      </c>
      <c r="X59" s="110">
        <f>(($C$23/50)^X$14)*(X$13/1000*$C33)</f>
        <v>2841.523731064675</v>
      </c>
      <c r="Y59" s="111">
        <f t="shared" si="11"/>
        <v>3385.086999098157</v>
      </c>
      <c r="Z59" s="196"/>
      <c r="AA59" s="196"/>
      <c r="AB59" s="141"/>
      <c r="AC59" s="196"/>
      <c r="AD59" s="196"/>
      <c r="AE59" s="196"/>
      <c r="AF59" s="196"/>
      <c r="AG59" s="196"/>
      <c r="AH59" s="126"/>
      <c r="AI59" s="126"/>
      <c r="AJ59" s="126"/>
      <c r="AK59" s="126"/>
    </row>
    <row r="60" spans="1:37" ht="12.75">
      <c r="A60" s="126"/>
      <c r="B60" s="126"/>
      <c r="C60" s="287">
        <v>900</v>
      </c>
      <c r="D60" s="288"/>
      <c r="E60" s="105">
        <v>0</v>
      </c>
      <c r="F60" s="106">
        <v>0</v>
      </c>
      <c r="G60" s="107">
        <f t="shared" si="15"/>
        <v>1160.5337595735812</v>
      </c>
      <c r="H60" s="107">
        <f t="shared" si="15"/>
        <v>1397.4430505264424</v>
      </c>
      <c r="I60" s="106">
        <f t="shared" si="15"/>
        <v>1621.1271881186315</v>
      </c>
      <c r="J60" s="106">
        <v>0</v>
      </c>
      <c r="K60" s="135">
        <f>(($C$23/50)^K$14)*(K$13/1000*$C34)</f>
        <v>2231.375795774818</v>
      </c>
      <c r="L60" s="136">
        <v>0</v>
      </c>
      <c r="M60" s="106">
        <v>0</v>
      </c>
      <c r="N60" s="107">
        <f t="shared" si="16"/>
        <v>1442.3825344095073</v>
      </c>
      <c r="O60" s="107">
        <f t="shared" si="9"/>
        <v>1736.8593325665438</v>
      </c>
      <c r="P60" s="106">
        <f t="shared" si="13"/>
        <v>2009.4707969704227</v>
      </c>
      <c r="Q60" s="106">
        <f t="shared" si="10"/>
        <v>2257.8816581042734</v>
      </c>
      <c r="R60" s="135">
        <f t="shared" si="10"/>
        <v>2694.8178179759684</v>
      </c>
      <c r="S60" s="109">
        <v>0</v>
      </c>
      <c r="T60" s="110">
        <v>0</v>
      </c>
      <c r="U60" s="107">
        <v>0</v>
      </c>
      <c r="V60" s="107">
        <v>0</v>
      </c>
      <c r="W60" s="110">
        <v>0</v>
      </c>
      <c r="X60" s="110">
        <v>0</v>
      </c>
      <c r="Y60" s="111">
        <f t="shared" si="11"/>
        <v>3808.2228739854263</v>
      </c>
      <c r="Z60" s="196"/>
      <c r="AA60" s="196"/>
      <c r="AB60" s="141"/>
      <c r="AC60" s="196"/>
      <c r="AD60" s="196"/>
      <c r="AE60" s="196"/>
      <c r="AF60" s="196"/>
      <c r="AG60" s="196"/>
      <c r="AH60" s="126"/>
      <c r="AI60" s="126"/>
      <c r="AJ60" s="126"/>
      <c r="AK60" s="126"/>
    </row>
    <row r="61" spans="1:37" ht="12.75">
      <c r="A61" s="126"/>
      <c r="B61" s="126"/>
      <c r="C61" s="311">
        <v>1000</v>
      </c>
      <c r="D61" s="312"/>
      <c r="E61" s="112">
        <v>0</v>
      </c>
      <c r="F61" s="113">
        <f>(($C$23/50)^F$14)*(F$13/1000*$C35)</f>
        <v>1010.3898126471087</v>
      </c>
      <c r="G61" s="114">
        <f t="shared" si="15"/>
        <v>1289.481955081757</v>
      </c>
      <c r="H61" s="114">
        <f t="shared" si="15"/>
        <v>1552.714500584936</v>
      </c>
      <c r="I61" s="113">
        <f t="shared" si="15"/>
        <v>1801.252431242924</v>
      </c>
      <c r="J61" s="113">
        <f>(($C$23/50)^J$14)*(J$13/1000*$C35)</f>
        <v>2038.7031393551363</v>
      </c>
      <c r="K61" s="137">
        <f>(($C$23/50)^K$14)*(K$13/1000*$C35)</f>
        <v>2479.3064397497974</v>
      </c>
      <c r="L61" s="138">
        <f>(($C$23/50)^L$14)*(L$13/1000*$C35)</f>
        <v>867.8013474188776</v>
      </c>
      <c r="M61" s="113">
        <f>(($C$23/50)^M$14)*(M$13/1000*$C35)</f>
        <v>1248.8280867083074</v>
      </c>
      <c r="N61" s="114">
        <f t="shared" si="16"/>
        <v>1602.6472604550083</v>
      </c>
      <c r="O61" s="114">
        <f t="shared" si="9"/>
        <v>1929.8437028517155</v>
      </c>
      <c r="P61" s="113">
        <f t="shared" si="13"/>
        <v>2232.745329967136</v>
      </c>
      <c r="Q61" s="113">
        <f t="shared" si="10"/>
        <v>2508.757397893637</v>
      </c>
      <c r="R61" s="137">
        <f t="shared" si="10"/>
        <v>2994.2420199732987</v>
      </c>
      <c r="S61" s="116">
        <f aca="true" t="shared" si="17" ref="S61:X61">(($C$23/50)^S$14)*(S$13/1000*$C35)</f>
        <v>1225.9705698592495</v>
      </c>
      <c r="T61" s="117">
        <f t="shared" si="17"/>
        <v>1772.8517356462446</v>
      </c>
      <c r="U61" s="114">
        <f t="shared" si="17"/>
        <v>2274.129019037705</v>
      </c>
      <c r="V61" s="114">
        <f t="shared" si="17"/>
        <v>2737.2211977042193</v>
      </c>
      <c r="W61" s="117">
        <f t="shared" si="17"/>
        <v>3163.344760828269</v>
      </c>
      <c r="X61" s="117">
        <f t="shared" si="17"/>
        <v>3551.904663830844</v>
      </c>
      <c r="Y61" s="118">
        <v>0</v>
      </c>
      <c r="Z61" s="196"/>
      <c r="AA61" s="196"/>
      <c r="AB61" s="141"/>
      <c r="AC61" s="196"/>
      <c r="AD61" s="196"/>
      <c r="AE61" s="196"/>
      <c r="AF61" s="196"/>
      <c r="AG61" s="196"/>
      <c r="AH61" s="126"/>
      <c r="AI61" s="126"/>
      <c r="AJ61" s="126"/>
      <c r="AK61" s="126"/>
    </row>
    <row r="62" spans="1:37" ht="12.75">
      <c r="A62" s="126"/>
      <c r="B62" s="126"/>
      <c r="C62" s="287">
        <v>1100</v>
      </c>
      <c r="D62" s="288"/>
      <c r="E62" s="105">
        <v>0</v>
      </c>
      <c r="F62" s="106">
        <v>0</v>
      </c>
      <c r="G62" s="107">
        <v>0</v>
      </c>
      <c r="H62" s="107">
        <f>(($C$23/50)^H$14)*(H$13/1000*$C36)</f>
        <v>1707.9859506434298</v>
      </c>
      <c r="I62" s="106">
        <f>(($C$23/50)^I$14)*(I$13/1000*$C36)</f>
        <v>1981.3776743672163</v>
      </c>
      <c r="J62" s="106">
        <v>0</v>
      </c>
      <c r="K62" s="135">
        <v>0</v>
      </c>
      <c r="L62" s="136">
        <v>0</v>
      </c>
      <c r="M62" s="106">
        <v>0</v>
      </c>
      <c r="N62" s="107">
        <f t="shared" si="16"/>
        <v>1762.9119865005089</v>
      </c>
      <c r="O62" s="107">
        <f t="shared" si="9"/>
        <v>2122.828073136887</v>
      </c>
      <c r="P62" s="106">
        <f t="shared" si="13"/>
        <v>2456.01986296385</v>
      </c>
      <c r="Q62" s="106">
        <v>0</v>
      </c>
      <c r="R62" s="135">
        <v>0</v>
      </c>
      <c r="S62" s="109">
        <v>0</v>
      </c>
      <c r="T62" s="110">
        <v>0</v>
      </c>
      <c r="U62" s="107">
        <v>0</v>
      </c>
      <c r="V62" s="107">
        <f>(($C$23/50)^V$14)*(V$13/1000*$C36)</f>
        <v>3010.9433174746414</v>
      </c>
      <c r="W62" s="110">
        <v>0</v>
      </c>
      <c r="X62" s="110">
        <v>0</v>
      </c>
      <c r="Y62" s="111">
        <v>0</v>
      </c>
      <c r="Z62" s="196"/>
      <c r="AA62" s="196"/>
      <c r="AB62" s="141"/>
      <c r="AC62" s="196"/>
      <c r="AD62" s="196"/>
      <c r="AE62" s="196"/>
      <c r="AF62" s="196"/>
      <c r="AG62" s="196"/>
      <c r="AH62" s="126"/>
      <c r="AI62" s="126"/>
      <c r="AJ62" s="126"/>
      <c r="AK62" s="126"/>
    </row>
    <row r="63" spans="1:37" ht="12.75">
      <c r="A63" s="126"/>
      <c r="B63" s="126"/>
      <c r="C63" s="287">
        <v>1200</v>
      </c>
      <c r="D63" s="288"/>
      <c r="E63" s="105">
        <v>0</v>
      </c>
      <c r="F63" s="106">
        <v>0</v>
      </c>
      <c r="G63" s="107">
        <f>(($C$23/50)^G$14)*(G$13/1000*$C37)</f>
        <v>1547.3783460981083</v>
      </c>
      <c r="H63" s="107">
        <f>(($C$23/50)^H$14)*(H$13/1000*$C37)</f>
        <v>1863.2574007019232</v>
      </c>
      <c r="I63" s="106">
        <f>(($C$23/50)^I$14)*(I$13/1000*$C37)</f>
        <v>2161.5029174915085</v>
      </c>
      <c r="J63" s="106">
        <f>(($C$23/50)^J$14)*(J$13/1000*$C37)</f>
        <v>2446.443767226164</v>
      </c>
      <c r="K63" s="135">
        <v>0</v>
      </c>
      <c r="L63" s="136">
        <f>(($C$23/50)^L$14)*(L$13/1000*$C37)</f>
        <v>1041.3616169026534</v>
      </c>
      <c r="M63" s="106">
        <f>(($C$23/50)^M$14)*(M$13/1000*$C37)</f>
        <v>1498.593704049969</v>
      </c>
      <c r="N63" s="107">
        <f t="shared" si="16"/>
        <v>1923.1767125460099</v>
      </c>
      <c r="O63" s="107">
        <f t="shared" si="9"/>
        <v>2315.8124434220585</v>
      </c>
      <c r="P63" s="106">
        <f t="shared" si="13"/>
        <v>2679.2943959605636</v>
      </c>
      <c r="Q63" s="106">
        <f>(($C$23/50)^Q$14)*(Q$13/1000*$C37)</f>
        <v>3010.508877472364</v>
      </c>
      <c r="R63" s="135">
        <f>(($C$23/50)^R$14)*(R$13/1000*$C37)</f>
        <v>3593.0904239679585</v>
      </c>
      <c r="S63" s="109">
        <f>(($C$23/50)^S$14)*(S$13/1000*$C37)</f>
        <v>1471.1646838310994</v>
      </c>
      <c r="T63" s="110">
        <f>(($C$23/50)^T$14)*(T$13/1000*$C37)</f>
        <v>2127.4220827754934</v>
      </c>
      <c r="U63" s="107">
        <f>(($C$23/50)^U$14)*(U$13/1000*$C37)</f>
        <v>2728.9548228452454</v>
      </c>
      <c r="V63" s="107">
        <f>(($C$23/50)^V$14)*(V$13/1000*$C37)</f>
        <v>3284.665437245063</v>
      </c>
      <c r="W63" s="110">
        <f>(($C$23/50)^W$14)*(W$13/1000*$C37)</f>
        <v>3796.013712993923</v>
      </c>
      <c r="X63" s="110">
        <v>0</v>
      </c>
      <c r="Y63" s="111">
        <f>(($C$23/50)^Y$14)*(Y$13/1000*$C37)</f>
        <v>5077.630498647235</v>
      </c>
      <c r="Z63" s="196"/>
      <c r="AA63" s="196"/>
      <c r="AB63" s="141"/>
      <c r="AC63" s="196"/>
      <c r="AD63" s="196"/>
      <c r="AE63" s="196"/>
      <c r="AF63" s="196"/>
      <c r="AG63" s="196"/>
      <c r="AH63" s="126"/>
      <c r="AI63" s="126"/>
      <c r="AJ63" s="126"/>
      <c r="AK63" s="126"/>
    </row>
    <row r="64" spans="1:37" ht="12.75">
      <c r="A64" s="126"/>
      <c r="B64" s="126"/>
      <c r="C64" s="287">
        <v>1300</v>
      </c>
      <c r="D64" s="288"/>
      <c r="E64" s="105">
        <v>0</v>
      </c>
      <c r="F64" s="106">
        <v>0</v>
      </c>
      <c r="G64" s="107">
        <v>0</v>
      </c>
      <c r="H64" s="107">
        <v>0</v>
      </c>
      <c r="I64" s="106">
        <v>0</v>
      </c>
      <c r="J64" s="106">
        <v>0</v>
      </c>
      <c r="K64" s="135">
        <v>0</v>
      </c>
      <c r="L64" s="136">
        <v>0</v>
      </c>
      <c r="M64" s="106">
        <v>0</v>
      </c>
      <c r="N64" s="107">
        <v>0</v>
      </c>
      <c r="O64" s="107">
        <v>0</v>
      </c>
      <c r="P64" s="106">
        <v>0</v>
      </c>
      <c r="Q64" s="106">
        <v>0</v>
      </c>
      <c r="R64" s="135">
        <v>0</v>
      </c>
      <c r="S64" s="109">
        <v>0</v>
      </c>
      <c r="T64" s="110">
        <v>0</v>
      </c>
      <c r="U64" s="107">
        <v>0</v>
      </c>
      <c r="V64" s="107">
        <v>0</v>
      </c>
      <c r="W64" s="110">
        <v>0</v>
      </c>
      <c r="X64" s="110">
        <v>0</v>
      </c>
      <c r="Y64" s="111">
        <v>0</v>
      </c>
      <c r="Z64" s="196"/>
      <c r="AA64" s="196"/>
      <c r="AB64" s="141"/>
      <c r="AC64" s="196"/>
      <c r="AD64" s="196"/>
      <c r="AE64" s="196"/>
      <c r="AF64" s="196"/>
      <c r="AG64" s="196"/>
      <c r="AH64" s="126"/>
      <c r="AI64" s="126"/>
      <c r="AJ64" s="126"/>
      <c r="AK64" s="126"/>
    </row>
    <row r="65" spans="1:37" ht="12.75">
      <c r="A65" s="126"/>
      <c r="B65" s="126"/>
      <c r="C65" s="287">
        <v>1400</v>
      </c>
      <c r="D65" s="288"/>
      <c r="E65" s="105">
        <v>0</v>
      </c>
      <c r="F65" s="106">
        <f>(($C$23/50)^F$14)*(F$13/1000*$C39)</f>
        <v>1414.545737705952</v>
      </c>
      <c r="G65" s="107">
        <f aca="true" t="shared" si="18" ref="G65:W65">(($C$23/50)^G$14)*(G$13/1000*$C39)</f>
        <v>1805.2747371144599</v>
      </c>
      <c r="H65" s="107">
        <f t="shared" si="18"/>
        <v>2173.8003008189103</v>
      </c>
      <c r="I65" s="106">
        <f t="shared" si="18"/>
        <v>2521.7534037400933</v>
      </c>
      <c r="J65" s="106">
        <f t="shared" si="18"/>
        <v>2854.184395097191</v>
      </c>
      <c r="K65" s="135">
        <v>0</v>
      </c>
      <c r="L65" s="136">
        <f t="shared" si="18"/>
        <v>1214.921886386429</v>
      </c>
      <c r="M65" s="106">
        <f t="shared" si="18"/>
        <v>1748.3593213916306</v>
      </c>
      <c r="N65" s="107">
        <f t="shared" si="18"/>
        <v>2243.7061646370116</v>
      </c>
      <c r="O65" s="107">
        <f t="shared" si="18"/>
        <v>2701.7811839924016</v>
      </c>
      <c r="P65" s="106">
        <f t="shared" si="18"/>
        <v>3125.8434619539908</v>
      </c>
      <c r="Q65" s="106">
        <f t="shared" si="18"/>
        <v>3512.260357051092</v>
      </c>
      <c r="R65" s="135">
        <v>0</v>
      </c>
      <c r="S65" s="109">
        <f t="shared" si="18"/>
        <v>1716.3587978029493</v>
      </c>
      <c r="T65" s="110">
        <f t="shared" si="18"/>
        <v>2481.992429904742</v>
      </c>
      <c r="U65" s="107">
        <f t="shared" si="18"/>
        <v>3183.780626652787</v>
      </c>
      <c r="V65" s="107">
        <f t="shared" si="18"/>
        <v>3832.1096767859067</v>
      </c>
      <c r="W65" s="110">
        <f t="shared" si="18"/>
        <v>4428.682665159577</v>
      </c>
      <c r="X65" s="110">
        <v>0</v>
      </c>
      <c r="Y65" s="111">
        <v>0</v>
      </c>
      <c r="Z65" s="196"/>
      <c r="AA65" s="196"/>
      <c r="AB65" s="141"/>
      <c r="AC65" s="196"/>
      <c r="AD65" s="196"/>
      <c r="AE65" s="196"/>
      <c r="AF65" s="196"/>
      <c r="AG65" s="196"/>
      <c r="AH65" s="126"/>
      <c r="AI65" s="126"/>
      <c r="AJ65" s="126"/>
      <c r="AK65" s="126"/>
    </row>
    <row r="66" spans="1:37" ht="12.75">
      <c r="A66" s="126"/>
      <c r="B66" s="126"/>
      <c r="C66" s="287">
        <v>1500</v>
      </c>
      <c r="D66" s="288"/>
      <c r="E66" s="105">
        <v>0</v>
      </c>
      <c r="F66" s="106">
        <v>0</v>
      </c>
      <c r="G66" s="107">
        <v>0</v>
      </c>
      <c r="H66" s="107">
        <v>0</v>
      </c>
      <c r="I66" s="106">
        <v>0</v>
      </c>
      <c r="J66" s="106">
        <v>0</v>
      </c>
      <c r="K66" s="135">
        <v>0</v>
      </c>
      <c r="L66" s="136">
        <v>0</v>
      </c>
      <c r="M66" s="106">
        <v>0</v>
      </c>
      <c r="N66" s="107">
        <v>0</v>
      </c>
      <c r="O66" s="107">
        <v>0</v>
      </c>
      <c r="P66" s="106">
        <v>0</v>
      </c>
      <c r="Q66" s="106">
        <v>0</v>
      </c>
      <c r="R66" s="135">
        <v>0</v>
      </c>
      <c r="S66" s="109">
        <v>0</v>
      </c>
      <c r="T66" s="110">
        <v>0</v>
      </c>
      <c r="U66" s="107">
        <v>0</v>
      </c>
      <c r="V66" s="107">
        <v>0</v>
      </c>
      <c r="W66" s="110">
        <v>0</v>
      </c>
      <c r="X66" s="110">
        <v>0</v>
      </c>
      <c r="Y66" s="111">
        <v>0</v>
      </c>
      <c r="Z66" s="196"/>
      <c r="AA66" s="196"/>
      <c r="AB66" s="141"/>
      <c r="AC66" s="196"/>
      <c r="AD66" s="196"/>
      <c r="AE66" s="196"/>
      <c r="AF66" s="196"/>
      <c r="AG66" s="196"/>
      <c r="AH66" s="126"/>
      <c r="AI66" s="126"/>
      <c r="AJ66" s="126"/>
      <c r="AK66" s="126"/>
    </row>
    <row r="67" spans="1:37" ht="12.75">
      <c r="A67" s="126"/>
      <c r="B67" s="126"/>
      <c r="C67" s="287">
        <v>1600</v>
      </c>
      <c r="D67" s="288"/>
      <c r="E67" s="105">
        <v>0</v>
      </c>
      <c r="F67" s="106">
        <v>0</v>
      </c>
      <c r="G67" s="107">
        <f aca="true" t="shared" si="19" ref="G67:I68">(($C$23/50)^G$14)*(G$13/1000*$C41)</f>
        <v>2063.1711281308108</v>
      </c>
      <c r="H67" s="107">
        <f t="shared" si="19"/>
        <v>2484.3432009358976</v>
      </c>
      <c r="I67" s="106">
        <f t="shared" si="19"/>
        <v>2882.0038899886786</v>
      </c>
      <c r="J67" s="106">
        <v>0</v>
      </c>
      <c r="K67" s="135">
        <v>0</v>
      </c>
      <c r="L67" s="136">
        <f aca="true" t="shared" si="20" ref="L67:Q67">(($C$23/50)^L$14)*(L$13/1000*$C41)</f>
        <v>1388.4821558702042</v>
      </c>
      <c r="M67" s="106">
        <f t="shared" si="20"/>
        <v>1998.1249387332919</v>
      </c>
      <c r="N67" s="107">
        <f t="shared" si="20"/>
        <v>2564.235616728013</v>
      </c>
      <c r="O67" s="107">
        <f t="shared" si="20"/>
        <v>3087.7499245627446</v>
      </c>
      <c r="P67" s="106">
        <f t="shared" si="20"/>
        <v>3572.3925279474183</v>
      </c>
      <c r="Q67" s="106">
        <f t="shared" si="20"/>
        <v>4014.0118366298193</v>
      </c>
      <c r="R67" s="135">
        <v>0</v>
      </c>
      <c r="S67" s="109">
        <f>(($C$23/50)^S$14)*(S$13/1000*$C41)</f>
        <v>1961.5529117747992</v>
      </c>
      <c r="T67" s="110">
        <f>(($C$23/50)^T$14)*(T$13/1000*$C41)</f>
        <v>2836.562777033991</v>
      </c>
      <c r="U67" s="107">
        <f>(($C$23/50)^U$14)*(U$13/1000*$C41)</f>
        <v>3638.6064304603274</v>
      </c>
      <c r="V67" s="107">
        <f>(($C$23/50)^V$14)*(V$13/1000*$C41)</f>
        <v>4379.553916326751</v>
      </c>
      <c r="W67" s="110">
        <f>(($C$23/50)^W$14)*(W$13/1000*$C41)</f>
        <v>5061.351617325231</v>
      </c>
      <c r="X67" s="110">
        <v>0</v>
      </c>
      <c r="Y67" s="111">
        <v>0</v>
      </c>
      <c r="Z67" s="196"/>
      <c r="AA67" s="196"/>
      <c r="AB67" s="141"/>
      <c r="AC67" s="196"/>
      <c r="AD67" s="196"/>
      <c r="AE67" s="196"/>
      <c r="AF67" s="196"/>
      <c r="AG67" s="196"/>
      <c r="AH67" s="126"/>
      <c r="AI67" s="126"/>
      <c r="AJ67" s="126"/>
      <c r="AK67" s="126"/>
    </row>
    <row r="68" spans="1:37" ht="12.75">
      <c r="A68" s="126"/>
      <c r="B68" s="126"/>
      <c r="C68" s="287">
        <v>1800</v>
      </c>
      <c r="D68" s="288"/>
      <c r="E68" s="105">
        <v>0</v>
      </c>
      <c r="F68" s="106">
        <v>0</v>
      </c>
      <c r="G68" s="107">
        <f t="shared" si="19"/>
        <v>2321.0675191471623</v>
      </c>
      <c r="H68" s="107">
        <f t="shared" si="19"/>
        <v>2794.886101052885</v>
      </c>
      <c r="I68" s="106">
        <f t="shared" si="19"/>
        <v>3242.254376237263</v>
      </c>
      <c r="J68" s="106">
        <v>0</v>
      </c>
      <c r="K68" s="135">
        <v>0</v>
      </c>
      <c r="L68" s="136">
        <f aca="true" t="shared" si="21" ref="L68:P71">(($C$23/50)^L$14)*(L$13/1000*$C42)</f>
        <v>1562.0424253539798</v>
      </c>
      <c r="M68" s="106">
        <f t="shared" si="21"/>
        <v>2247.890556074953</v>
      </c>
      <c r="N68" s="107">
        <f t="shared" si="21"/>
        <v>2884.7650688190147</v>
      </c>
      <c r="O68" s="107">
        <f t="shared" si="21"/>
        <v>3473.7186651330876</v>
      </c>
      <c r="P68" s="106">
        <f t="shared" si="21"/>
        <v>4018.9415939408455</v>
      </c>
      <c r="Q68" s="106">
        <v>0</v>
      </c>
      <c r="R68" s="135">
        <v>0</v>
      </c>
      <c r="S68" s="109">
        <f>(($C$23/50)^S$14)*(S$13/1000*$C42)</f>
        <v>2206.747025746649</v>
      </c>
      <c r="T68" s="110">
        <f>(($C$23/50)^T$14)*(T$13/1000*$C42)</f>
        <v>3191.1331241632397</v>
      </c>
      <c r="U68" s="107">
        <f>(($C$23/50)^U$14)*(U$13/1000*$C42)</f>
        <v>4093.4322342678684</v>
      </c>
      <c r="V68" s="107">
        <f>(($C$23/50)^V$14)*(V$13/1000*$C42)</f>
        <v>4926.9981558675945</v>
      </c>
      <c r="W68" s="110">
        <v>0</v>
      </c>
      <c r="X68" s="110">
        <v>0</v>
      </c>
      <c r="Y68" s="111">
        <v>0</v>
      </c>
      <c r="Z68" s="196"/>
      <c r="AA68" s="196"/>
      <c r="AB68" s="141"/>
      <c r="AC68" s="196"/>
      <c r="AD68" s="196"/>
      <c r="AE68" s="196"/>
      <c r="AF68" s="196"/>
      <c r="AG68" s="196"/>
      <c r="AH68" s="126"/>
      <c r="AI68" s="126"/>
      <c r="AJ68" s="126"/>
      <c r="AK68" s="126"/>
    </row>
    <row r="69" spans="1:37" ht="12.75">
      <c r="A69" s="126"/>
      <c r="B69" s="126"/>
      <c r="C69" s="287">
        <v>2000</v>
      </c>
      <c r="D69" s="288"/>
      <c r="E69" s="105">
        <v>0</v>
      </c>
      <c r="F69" s="106">
        <f>(($C$23/50)^F$14)*(F$13/1000*$C43)</f>
        <v>2020.7796252942173</v>
      </c>
      <c r="G69" s="107">
        <f>(($C$23/50)^G$14)*(G$13/1000*$C43)</f>
        <v>2578.963910163514</v>
      </c>
      <c r="H69" s="107">
        <f>(($C$23/50)^H$14)*(H$13/1000*$C43)</f>
        <v>3105.429001169872</v>
      </c>
      <c r="I69" s="106">
        <v>0</v>
      </c>
      <c r="J69" s="106">
        <v>0</v>
      </c>
      <c r="K69" s="135">
        <v>0</v>
      </c>
      <c r="L69" s="136">
        <f t="shared" si="21"/>
        <v>1735.6026948377553</v>
      </c>
      <c r="M69" s="106">
        <f t="shared" si="21"/>
        <v>2497.656173416615</v>
      </c>
      <c r="N69" s="107">
        <f t="shared" si="21"/>
        <v>3205.2945209100167</v>
      </c>
      <c r="O69" s="107">
        <f t="shared" si="21"/>
        <v>3859.687405703431</v>
      </c>
      <c r="P69" s="106">
        <f t="shared" si="21"/>
        <v>4465.490659934272</v>
      </c>
      <c r="Q69" s="106">
        <v>0</v>
      </c>
      <c r="R69" s="135">
        <v>0</v>
      </c>
      <c r="S69" s="109">
        <f>(($C$23/50)^S$14)*(S$13/1000*$C43)</f>
        <v>2451.941139718499</v>
      </c>
      <c r="T69" s="110">
        <v>0</v>
      </c>
      <c r="U69" s="107">
        <f>(($C$23/50)^U$14)*(U$13/1000*$C43)</f>
        <v>4548.25803807541</v>
      </c>
      <c r="V69" s="107">
        <v>0</v>
      </c>
      <c r="W69" s="110">
        <v>0</v>
      </c>
      <c r="X69" s="110">
        <v>0</v>
      </c>
      <c r="Y69" s="111">
        <v>0</v>
      </c>
      <c r="Z69" s="196"/>
      <c r="AA69" s="196"/>
      <c r="AB69" s="141"/>
      <c r="AC69" s="196"/>
      <c r="AD69" s="196"/>
      <c r="AE69" s="196"/>
      <c r="AF69" s="196"/>
      <c r="AG69" s="196"/>
      <c r="AH69" s="126"/>
      <c r="AI69" s="126"/>
      <c r="AJ69" s="126"/>
      <c r="AK69" s="126"/>
    </row>
    <row r="70" spans="1:37" ht="12.75">
      <c r="A70" s="126"/>
      <c r="B70" s="126"/>
      <c r="C70" s="287">
        <v>2200</v>
      </c>
      <c r="D70" s="288"/>
      <c r="E70" s="105">
        <v>0</v>
      </c>
      <c r="F70" s="106">
        <v>0</v>
      </c>
      <c r="G70" s="107">
        <f>(($C$23/50)^G$14)*(G$13/1000*$C44)</f>
        <v>2836.860301179865</v>
      </c>
      <c r="H70" s="107">
        <f>(($C$23/50)^H$14)*(H$13/1000*$C44)</f>
        <v>3415.9719012868595</v>
      </c>
      <c r="I70" s="106">
        <v>0</v>
      </c>
      <c r="J70" s="106">
        <v>0</v>
      </c>
      <c r="K70" s="135">
        <v>0</v>
      </c>
      <c r="L70" s="136">
        <f t="shared" si="21"/>
        <v>1909.162964321531</v>
      </c>
      <c r="M70" s="106">
        <f t="shared" si="21"/>
        <v>2747.4217907582765</v>
      </c>
      <c r="N70" s="107">
        <f t="shared" si="21"/>
        <v>3525.8239730010177</v>
      </c>
      <c r="O70" s="107">
        <f t="shared" si="21"/>
        <v>4245.656146273774</v>
      </c>
      <c r="P70" s="106">
        <f t="shared" si="21"/>
        <v>4912.0397259277</v>
      </c>
      <c r="Q70" s="106">
        <v>0</v>
      </c>
      <c r="R70" s="135">
        <v>0</v>
      </c>
      <c r="S70" s="109">
        <f>(($C$23/50)^S$14)*(S$13/1000*$C44)</f>
        <v>2697.1352536903487</v>
      </c>
      <c r="T70" s="110">
        <f>(($C$23/50)^T$14)*(T$13/1000*$C44)</f>
        <v>3900.273818421738</v>
      </c>
      <c r="U70" s="107">
        <f>(($C$23/50)^U$14)*(U$13/1000*$C44)</f>
        <v>5003.083841882951</v>
      </c>
      <c r="V70" s="107">
        <v>0</v>
      </c>
      <c r="W70" s="110">
        <v>0</v>
      </c>
      <c r="X70" s="110">
        <v>0</v>
      </c>
      <c r="Y70" s="111">
        <v>0</v>
      </c>
      <c r="Z70" s="196"/>
      <c r="AA70" s="196"/>
      <c r="AB70" s="141"/>
      <c r="AC70" s="196"/>
      <c r="AD70" s="196"/>
      <c r="AE70" s="196"/>
      <c r="AF70" s="196"/>
      <c r="AG70" s="196"/>
      <c r="AH70" s="126"/>
      <c r="AI70" s="126"/>
      <c r="AJ70" s="126"/>
      <c r="AK70" s="126"/>
    </row>
    <row r="71" spans="1:37" ht="12.75">
      <c r="A71" s="126"/>
      <c r="B71" s="126"/>
      <c r="C71" s="287">
        <v>2400</v>
      </c>
      <c r="D71" s="288"/>
      <c r="E71" s="105">
        <v>0</v>
      </c>
      <c r="F71" s="106">
        <v>0</v>
      </c>
      <c r="G71" s="107">
        <f>(($C$23/50)^G$14)*(G$13/1000*$C45)</f>
        <v>3094.7566921962166</v>
      </c>
      <c r="H71" s="107">
        <f>(($C$23/50)^H$14)*(H$13/1000*$C45)</f>
        <v>3726.5148014038464</v>
      </c>
      <c r="I71" s="106">
        <v>0</v>
      </c>
      <c r="J71" s="106">
        <v>0</v>
      </c>
      <c r="K71" s="135">
        <v>0</v>
      </c>
      <c r="L71" s="136">
        <f t="shared" si="21"/>
        <v>2082.723233805307</v>
      </c>
      <c r="M71" s="106">
        <f t="shared" si="21"/>
        <v>2997.187408099938</v>
      </c>
      <c r="N71" s="107">
        <f t="shared" si="21"/>
        <v>3846.3534250920197</v>
      </c>
      <c r="O71" s="107">
        <f t="shared" si="21"/>
        <v>4631.624886844117</v>
      </c>
      <c r="P71" s="106">
        <f t="shared" si="21"/>
        <v>5358.588791921127</v>
      </c>
      <c r="Q71" s="106">
        <v>0</v>
      </c>
      <c r="R71" s="135">
        <v>0</v>
      </c>
      <c r="S71" s="109">
        <f>(($C$23/50)^S$14)*(S$13/1000*$C45)</f>
        <v>2942.329367662199</v>
      </c>
      <c r="T71" s="110">
        <v>0</v>
      </c>
      <c r="U71" s="107">
        <v>0</v>
      </c>
      <c r="V71" s="107">
        <v>0</v>
      </c>
      <c r="W71" s="110">
        <v>0</v>
      </c>
      <c r="X71" s="110">
        <v>0</v>
      </c>
      <c r="Y71" s="111">
        <v>0</v>
      </c>
      <c r="Z71" s="196"/>
      <c r="AA71" s="196"/>
      <c r="AB71" s="141"/>
      <c r="AC71" s="196"/>
      <c r="AD71" s="196"/>
      <c r="AE71" s="196"/>
      <c r="AF71" s="196"/>
      <c r="AG71" s="196"/>
      <c r="AH71" s="126"/>
      <c r="AI71" s="126"/>
      <c r="AJ71" s="126"/>
      <c r="AK71" s="126"/>
    </row>
    <row r="72" spans="1:37" ht="12.75">
      <c r="A72" s="126"/>
      <c r="B72" s="126"/>
      <c r="C72" s="287">
        <v>2500</v>
      </c>
      <c r="D72" s="288"/>
      <c r="E72" s="105">
        <v>0</v>
      </c>
      <c r="F72" s="106">
        <v>0</v>
      </c>
      <c r="G72" s="107">
        <v>0</v>
      </c>
      <c r="H72" s="107">
        <v>0</v>
      </c>
      <c r="I72" s="106">
        <v>0</v>
      </c>
      <c r="J72" s="106">
        <v>0</v>
      </c>
      <c r="K72" s="135">
        <v>0</v>
      </c>
      <c r="L72" s="136">
        <v>0</v>
      </c>
      <c r="M72" s="106">
        <v>0</v>
      </c>
      <c r="N72" s="107">
        <v>0</v>
      </c>
      <c r="O72" s="107">
        <v>0</v>
      </c>
      <c r="P72" s="106">
        <v>0</v>
      </c>
      <c r="Q72" s="106">
        <v>0</v>
      </c>
      <c r="R72" s="135">
        <v>0</v>
      </c>
      <c r="S72" s="109">
        <v>0</v>
      </c>
      <c r="T72" s="110">
        <v>0</v>
      </c>
      <c r="U72" s="107">
        <v>0</v>
      </c>
      <c r="V72" s="107">
        <v>0</v>
      </c>
      <c r="W72" s="110">
        <v>0</v>
      </c>
      <c r="X72" s="110">
        <v>0</v>
      </c>
      <c r="Y72" s="111">
        <v>0</v>
      </c>
      <c r="Z72" s="196"/>
      <c r="AA72" s="196"/>
      <c r="AB72" s="141"/>
      <c r="AC72" s="196"/>
      <c r="AD72" s="196"/>
      <c r="AE72" s="196"/>
      <c r="AF72" s="196"/>
      <c r="AG72" s="196"/>
      <c r="AH72" s="126"/>
      <c r="AI72" s="126"/>
      <c r="AJ72" s="126"/>
      <c r="AK72" s="126"/>
    </row>
    <row r="73" spans="1:37" ht="12.75">
      <c r="A73" s="126"/>
      <c r="B73" s="126"/>
      <c r="C73" s="287">
        <v>2600</v>
      </c>
      <c r="D73" s="288"/>
      <c r="E73" s="105">
        <v>0</v>
      </c>
      <c r="F73" s="106">
        <v>0</v>
      </c>
      <c r="G73" s="107">
        <f>(($C$23/50)^G$14)*(G$13/1000*$C47)</f>
        <v>3352.6530832125677</v>
      </c>
      <c r="H73" s="107">
        <f>(($C$23/50)^H$14)*(H$13/1000*$C47)</f>
        <v>4037.0577015208337</v>
      </c>
      <c r="I73" s="106">
        <v>0</v>
      </c>
      <c r="J73" s="106">
        <v>0</v>
      </c>
      <c r="K73" s="135">
        <v>0</v>
      </c>
      <c r="L73" s="136">
        <f>(($C$23/50)^L$14)*(L$13/1000*$C47)</f>
        <v>2256.283503289082</v>
      </c>
      <c r="M73" s="106">
        <f>(($C$23/50)^M$14)*(M$13/1000*$C47)</f>
        <v>3246.9530254415995</v>
      </c>
      <c r="N73" s="107">
        <f>(($C$23/50)^N$14)*(N$13/1000*$C47)</f>
        <v>4166.882877183021</v>
      </c>
      <c r="O73" s="107">
        <f>(($C$23/50)^O$14)*(O$13/1000*$C47)</f>
        <v>5017.59362741446</v>
      </c>
      <c r="P73" s="106">
        <f>(($C$23/50)^P$14)*(P$13/1000*$C47)</f>
        <v>5805.137857914555</v>
      </c>
      <c r="Q73" s="106">
        <v>0</v>
      </c>
      <c r="R73" s="135">
        <v>0</v>
      </c>
      <c r="S73" s="109">
        <f>(($C$23/50)^S$14)*(S$13/1000*$C47)</f>
        <v>3187.5234816340485</v>
      </c>
      <c r="T73" s="110">
        <v>0</v>
      </c>
      <c r="U73" s="107">
        <v>0</v>
      </c>
      <c r="V73" s="107">
        <v>0</v>
      </c>
      <c r="W73" s="110">
        <v>0</v>
      </c>
      <c r="X73" s="110">
        <v>0</v>
      </c>
      <c r="Y73" s="111">
        <v>0</v>
      </c>
      <c r="Z73" s="196"/>
      <c r="AA73" s="196"/>
      <c r="AB73" s="141"/>
      <c r="AC73" s="196"/>
      <c r="AD73" s="196"/>
      <c r="AE73" s="196"/>
      <c r="AF73" s="196"/>
      <c r="AG73" s="196"/>
      <c r="AH73" s="126"/>
      <c r="AI73" s="126"/>
      <c r="AJ73" s="126"/>
      <c r="AK73" s="126"/>
    </row>
    <row r="74" spans="1:37" ht="12.75">
      <c r="A74" s="126"/>
      <c r="B74" s="126"/>
      <c r="C74" s="287">
        <v>2800</v>
      </c>
      <c r="D74" s="288"/>
      <c r="E74" s="105">
        <v>0</v>
      </c>
      <c r="F74" s="106">
        <v>0</v>
      </c>
      <c r="G74" s="107">
        <f>(($C$23/50)^G$14)*(G$13/1000*$C48)</f>
        <v>3610.5494742289197</v>
      </c>
      <c r="H74" s="107">
        <f>(($C$23/50)^H$14)*(H$13/1000*$C48)</f>
        <v>4347.600601637821</v>
      </c>
      <c r="I74" s="106">
        <v>0</v>
      </c>
      <c r="J74" s="106">
        <v>0</v>
      </c>
      <c r="K74" s="135">
        <v>0</v>
      </c>
      <c r="L74" s="136">
        <v>0</v>
      </c>
      <c r="M74" s="106">
        <f aca="true" t="shared" si="22" ref="M74:P75">(($C$23/50)^M$14)*(M$13/1000*$C48)</f>
        <v>3496.718642783261</v>
      </c>
      <c r="N74" s="107">
        <f t="shared" si="22"/>
        <v>4487.412329274023</v>
      </c>
      <c r="O74" s="107">
        <f t="shared" si="22"/>
        <v>5403.562367984803</v>
      </c>
      <c r="P74" s="106">
        <f t="shared" si="22"/>
        <v>6251.6869239079815</v>
      </c>
      <c r="Q74" s="106">
        <v>0</v>
      </c>
      <c r="R74" s="135">
        <v>0</v>
      </c>
      <c r="S74" s="109">
        <f>(($C$23/50)^S$14)*(S$13/1000*$C48)</f>
        <v>3432.7175956058986</v>
      </c>
      <c r="T74" s="110">
        <v>0</v>
      </c>
      <c r="U74" s="107">
        <v>0</v>
      </c>
      <c r="V74" s="107">
        <v>0</v>
      </c>
      <c r="W74" s="110">
        <v>0</v>
      </c>
      <c r="X74" s="110">
        <v>0</v>
      </c>
      <c r="Y74" s="111">
        <v>0</v>
      </c>
      <c r="Z74" s="196"/>
      <c r="AA74" s="196"/>
      <c r="AB74" s="141"/>
      <c r="AC74" s="196"/>
      <c r="AD74" s="196"/>
      <c r="AE74" s="196"/>
      <c r="AF74" s="196"/>
      <c r="AG74" s="196"/>
      <c r="AH74" s="126"/>
      <c r="AI74" s="126"/>
      <c r="AJ74" s="126"/>
      <c r="AK74" s="126"/>
    </row>
    <row r="75" spans="1:37" ht="13.5" thickBot="1">
      <c r="A75" s="126"/>
      <c r="B75" s="126"/>
      <c r="C75" s="309">
        <v>3000</v>
      </c>
      <c r="D75" s="310"/>
      <c r="E75" s="119">
        <v>0</v>
      </c>
      <c r="F75" s="120">
        <v>0</v>
      </c>
      <c r="G75" s="121">
        <f>(($C$23/50)^G$14)*(G$13/1000*$C49)</f>
        <v>3868.445865245271</v>
      </c>
      <c r="H75" s="121">
        <v>0</v>
      </c>
      <c r="I75" s="120">
        <v>0</v>
      </c>
      <c r="J75" s="120">
        <v>0</v>
      </c>
      <c r="K75" s="139">
        <v>0</v>
      </c>
      <c r="L75" s="140">
        <f>(($C$23/50)^L$14)*(L$13/1000*$C49)</f>
        <v>2603.4040422566327</v>
      </c>
      <c r="M75" s="120">
        <f t="shared" si="22"/>
        <v>3746.4842601249225</v>
      </c>
      <c r="N75" s="121">
        <f t="shared" si="22"/>
        <v>4807.941781365024</v>
      </c>
      <c r="O75" s="121">
        <f t="shared" si="22"/>
        <v>5789.531108555147</v>
      </c>
      <c r="P75" s="120">
        <f t="shared" si="22"/>
        <v>6698.235989901408</v>
      </c>
      <c r="Q75" s="120">
        <v>0</v>
      </c>
      <c r="R75" s="139">
        <v>0</v>
      </c>
      <c r="S75" s="123">
        <v>0</v>
      </c>
      <c r="T75" s="124">
        <v>0</v>
      </c>
      <c r="U75" s="121">
        <f>(($C$23/50)^U$14)*(U$13/1000*$C49)</f>
        <v>6822.387057113115</v>
      </c>
      <c r="V75" s="121">
        <v>0</v>
      </c>
      <c r="W75" s="124">
        <v>0</v>
      </c>
      <c r="X75" s="124">
        <v>0</v>
      </c>
      <c r="Y75" s="125">
        <v>0</v>
      </c>
      <c r="Z75" s="196"/>
      <c r="AA75" s="196"/>
      <c r="AB75" s="141"/>
      <c r="AC75" s="196"/>
      <c r="AD75" s="196"/>
      <c r="AE75" s="196"/>
      <c r="AF75" s="196"/>
      <c r="AG75" s="196"/>
      <c r="AH75" s="126"/>
      <c r="AI75" s="126"/>
      <c r="AJ75" s="126"/>
      <c r="AK75" s="126"/>
    </row>
    <row r="76" spans="1:37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</row>
    <row r="77" spans="1:37" ht="15">
      <c r="A77" s="126"/>
      <c r="B77" s="141"/>
      <c r="C77" s="141"/>
      <c r="D77" s="141"/>
      <c r="E77" s="141"/>
      <c r="F77" s="142"/>
      <c r="G77" s="142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</row>
    <row r="78" spans="1:37" ht="15">
      <c r="A78" s="126"/>
      <c r="B78" s="141"/>
      <c r="C78" s="141"/>
      <c r="D78" s="141"/>
      <c r="E78" s="141"/>
      <c r="F78" s="142"/>
      <c r="G78" s="142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</row>
  </sheetData>
  <sheetProtection password="C6E7" sheet="1" objects="1" scenarios="1"/>
  <mergeCells count="62">
    <mergeCell ref="C74:D74"/>
    <mergeCell ref="C75:D75"/>
    <mergeCell ref="C68:D68"/>
    <mergeCell ref="C69:D69"/>
    <mergeCell ref="C70:D70"/>
    <mergeCell ref="C71:D71"/>
    <mergeCell ref="C72:D72"/>
    <mergeCell ref="C73:D73"/>
    <mergeCell ref="C59:D59"/>
    <mergeCell ref="C60:D60"/>
    <mergeCell ref="C53:D53"/>
    <mergeCell ref="C54:D54"/>
    <mergeCell ref="C55:D55"/>
    <mergeCell ref="C56:D56"/>
    <mergeCell ref="C65:D65"/>
    <mergeCell ref="E51:K51"/>
    <mergeCell ref="C66:D66"/>
    <mergeCell ref="C67:D67"/>
    <mergeCell ref="C61:D61"/>
    <mergeCell ref="C62:D62"/>
    <mergeCell ref="C63:D63"/>
    <mergeCell ref="C64:D64"/>
    <mergeCell ref="C57:D57"/>
    <mergeCell ref="C58:D58"/>
    <mergeCell ref="C32:D32"/>
    <mergeCell ref="C34:D34"/>
    <mergeCell ref="C40:D40"/>
    <mergeCell ref="C35:D35"/>
    <mergeCell ref="C36:D36"/>
    <mergeCell ref="C37:D37"/>
    <mergeCell ref="C26:D26"/>
    <mergeCell ref="C31:D31"/>
    <mergeCell ref="C52:D52"/>
    <mergeCell ref="S25:Y25"/>
    <mergeCell ref="C47:D47"/>
    <mergeCell ref="C48:D48"/>
    <mergeCell ref="C49:D49"/>
    <mergeCell ref="C45:D45"/>
    <mergeCell ref="C46:D46"/>
    <mergeCell ref="C33:D33"/>
    <mergeCell ref="C27:D27"/>
    <mergeCell ref="C28:D28"/>
    <mergeCell ref="C29:D29"/>
    <mergeCell ref="C30:D30"/>
    <mergeCell ref="S51:Y51"/>
    <mergeCell ref="L51:R51"/>
    <mergeCell ref="C39:D39"/>
    <mergeCell ref="C42:D42"/>
    <mergeCell ref="C51:D51"/>
    <mergeCell ref="C44:D44"/>
    <mergeCell ref="C43:D43"/>
    <mergeCell ref="C41:D41"/>
    <mergeCell ref="C38:D38"/>
    <mergeCell ref="S3:Y3"/>
    <mergeCell ref="S11:Y11"/>
    <mergeCell ref="E3:K3"/>
    <mergeCell ref="L25:R25"/>
    <mergeCell ref="L11:R11"/>
    <mergeCell ref="B19:D19"/>
    <mergeCell ref="C25:D25"/>
    <mergeCell ref="E11:K11"/>
    <mergeCell ref="E25:K25"/>
  </mergeCells>
  <printOptions/>
  <pageMargins left="0.18" right="0.18" top="0.38" bottom="0.18" header="0.29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15" sqref="B15"/>
    </sheetView>
  </sheetViews>
  <sheetFormatPr defaultColWidth="9.00390625" defaultRowHeight="12.75"/>
  <sheetData>
    <row r="1" ht="15.75">
      <c r="A1" s="200" t="s">
        <v>42</v>
      </c>
    </row>
    <row r="2" spans="1:12" ht="26.25">
      <c r="A2" s="2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thickBot="1">
      <c r="A3" s="1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/>
      <c r="B4" s="4" t="s">
        <v>0</v>
      </c>
      <c r="C4" s="5"/>
      <c r="D4" s="5"/>
      <c r="E4" s="289" t="s">
        <v>23</v>
      </c>
      <c r="F4" s="290"/>
      <c r="G4" s="290"/>
      <c r="H4" s="290"/>
      <c r="I4" s="290"/>
      <c r="J4" s="290"/>
      <c r="K4" s="291"/>
      <c r="L4" s="3"/>
    </row>
    <row r="5" spans="1:12" ht="15.75" thickBot="1">
      <c r="A5" s="3"/>
      <c r="B5" s="10" t="s">
        <v>5</v>
      </c>
      <c r="C5" s="11"/>
      <c r="D5" s="11"/>
      <c r="E5" s="19">
        <v>200</v>
      </c>
      <c r="F5" s="17">
        <v>300</v>
      </c>
      <c r="G5" s="17">
        <v>400</v>
      </c>
      <c r="H5" s="17">
        <v>500</v>
      </c>
      <c r="I5" s="17">
        <v>600</v>
      </c>
      <c r="J5" s="17">
        <v>700</v>
      </c>
      <c r="K5" s="58">
        <v>900</v>
      </c>
      <c r="L5" s="3"/>
    </row>
    <row r="6" spans="1:12" ht="15">
      <c r="A6" s="3"/>
      <c r="B6" s="20" t="s">
        <v>6</v>
      </c>
      <c r="C6" s="21"/>
      <c r="D6" s="21"/>
      <c r="E6" s="164"/>
      <c r="F6" s="144">
        <v>468</v>
      </c>
      <c r="G6" s="144">
        <v>598</v>
      </c>
      <c r="H6" s="144">
        <v>725</v>
      </c>
      <c r="I6" s="144">
        <v>850</v>
      </c>
      <c r="J6" s="144">
        <v>974</v>
      </c>
      <c r="K6" s="145">
        <v>1221</v>
      </c>
      <c r="L6" s="3"/>
    </row>
    <row r="7" spans="1:12" ht="15.75" thickBot="1">
      <c r="A7" s="3"/>
      <c r="B7" s="20" t="s">
        <v>7</v>
      </c>
      <c r="C7" s="21"/>
      <c r="D7" s="21"/>
      <c r="E7" s="165"/>
      <c r="F7" s="166">
        <v>1.2725</v>
      </c>
      <c r="G7" s="166">
        <v>1.2729</v>
      </c>
      <c r="H7" s="166">
        <v>1.2733</v>
      </c>
      <c r="I7" s="166">
        <v>1.2737</v>
      </c>
      <c r="J7" s="166">
        <v>1.2792</v>
      </c>
      <c r="K7" s="167">
        <v>1.2903</v>
      </c>
      <c r="L7" s="3"/>
    </row>
    <row r="8" spans="1:12" ht="15.75" thickBot="1">
      <c r="A8" s="3"/>
      <c r="B8" s="168"/>
      <c r="C8" s="169"/>
      <c r="D8" s="169"/>
      <c r="E8" s="169"/>
      <c r="F8" s="169"/>
      <c r="G8" s="169"/>
      <c r="H8" s="169"/>
      <c r="I8" s="169"/>
      <c r="J8" s="169"/>
      <c r="K8" s="170"/>
      <c r="L8" s="3"/>
    </row>
    <row r="9" spans="1:12" ht="15">
      <c r="A9" s="3"/>
      <c r="B9" s="4" t="s">
        <v>0</v>
      </c>
      <c r="C9" s="5"/>
      <c r="D9" s="5"/>
      <c r="E9" s="292" t="s">
        <v>24</v>
      </c>
      <c r="F9" s="293"/>
      <c r="G9" s="293"/>
      <c r="H9" s="293"/>
      <c r="I9" s="293"/>
      <c r="J9" s="293"/>
      <c r="K9" s="294"/>
      <c r="L9" s="3"/>
    </row>
    <row r="10" spans="1:12" ht="15.75" thickBot="1">
      <c r="A10" s="3"/>
      <c r="B10" s="10" t="s">
        <v>5</v>
      </c>
      <c r="C10" s="11"/>
      <c r="D10" s="11"/>
      <c r="E10" s="19">
        <v>200</v>
      </c>
      <c r="F10" s="17">
        <v>300</v>
      </c>
      <c r="G10" s="17">
        <v>400</v>
      </c>
      <c r="H10" s="17">
        <v>500</v>
      </c>
      <c r="I10" s="17">
        <v>600</v>
      </c>
      <c r="J10" s="17">
        <v>700</v>
      </c>
      <c r="K10" s="58">
        <v>900</v>
      </c>
      <c r="L10" s="3"/>
    </row>
    <row r="11" spans="1:12" ht="15">
      <c r="A11" s="3"/>
      <c r="B11" s="20" t="s">
        <v>6</v>
      </c>
      <c r="C11" s="21"/>
      <c r="D11" s="21"/>
      <c r="E11" s="143">
        <v>645</v>
      </c>
      <c r="F11" s="144">
        <v>919</v>
      </c>
      <c r="G11" s="144">
        <v>1166</v>
      </c>
      <c r="H11" s="144">
        <v>1390</v>
      </c>
      <c r="I11" s="144">
        <v>1592</v>
      </c>
      <c r="J11" s="144">
        <v>1774</v>
      </c>
      <c r="K11" s="145">
        <v>2084</v>
      </c>
      <c r="L11" s="3"/>
    </row>
    <row r="12" spans="1:12" ht="15.75" thickBot="1">
      <c r="A12" s="3"/>
      <c r="B12" s="20" t="s">
        <v>7</v>
      </c>
      <c r="C12" s="21"/>
      <c r="D12" s="21"/>
      <c r="E12" s="146">
        <v>1.3047</v>
      </c>
      <c r="F12" s="166">
        <v>1.3008</v>
      </c>
      <c r="G12" s="166">
        <v>1.312</v>
      </c>
      <c r="H12" s="166">
        <v>1.3232</v>
      </c>
      <c r="I12" s="166">
        <v>1.3344</v>
      </c>
      <c r="J12" s="166">
        <v>1.3339</v>
      </c>
      <c r="K12" s="167">
        <v>1.3329</v>
      </c>
      <c r="L12" s="3"/>
    </row>
    <row r="13" spans="1:12" ht="16.5" thickBot="1">
      <c r="A13" s="3"/>
      <c r="B13" s="147"/>
      <c r="C13" s="148"/>
      <c r="D13" s="148"/>
      <c r="E13" s="149"/>
      <c r="F13" s="149"/>
      <c r="G13" s="149"/>
      <c r="H13" s="149"/>
      <c r="I13" s="149"/>
      <c r="J13" s="149"/>
      <c r="K13" s="150"/>
      <c r="L13" s="3"/>
    </row>
    <row r="14" spans="1:12" ht="15.75" thickBot="1">
      <c r="A14" s="3"/>
      <c r="B14" s="313" t="s">
        <v>13</v>
      </c>
      <c r="C14" s="314"/>
      <c r="D14" s="315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77" t="s">
        <v>14</v>
      </c>
      <c r="C15" s="78">
        <v>90</v>
      </c>
      <c r="D15" s="79" t="s">
        <v>15</v>
      </c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B16" s="81" t="s">
        <v>16</v>
      </c>
      <c r="C16" s="82">
        <v>70</v>
      </c>
      <c r="D16" s="83" t="s">
        <v>15</v>
      </c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B17" s="81" t="s">
        <v>17</v>
      </c>
      <c r="C17" s="82">
        <v>20</v>
      </c>
      <c r="D17" s="83" t="s">
        <v>15</v>
      </c>
      <c r="E17" s="3"/>
      <c r="F17" s="3"/>
      <c r="G17" s="3"/>
      <c r="H17" s="3"/>
      <c r="I17" s="3"/>
      <c r="J17" s="3"/>
      <c r="K17" s="3"/>
      <c r="L17" s="3"/>
    </row>
    <row r="18" spans="1:12" ht="18.75" thickBot="1">
      <c r="A18" s="3"/>
      <c r="B18" s="151" t="s">
        <v>18</v>
      </c>
      <c r="C18" s="152">
        <f>(AVERAGE(C15:C16))-C17</f>
        <v>60</v>
      </c>
      <c r="D18" s="153" t="s">
        <v>15</v>
      </c>
      <c r="E18" s="286" t="s">
        <v>43</v>
      </c>
      <c r="G18" s="3"/>
      <c r="H18" s="3"/>
      <c r="I18" s="3"/>
      <c r="J18" s="3"/>
      <c r="K18" s="3"/>
      <c r="L18" s="3"/>
    </row>
    <row r="19" spans="1:12" ht="15.75" thickBot="1">
      <c r="A19" s="3"/>
      <c r="B19" s="154"/>
      <c r="C19" s="155"/>
      <c r="D19" s="155"/>
      <c r="E19" s="155"/>
      <c r="F19" s="155"/>
      <c r="G19" s="155"/>
      <c r="H19" s="155"/>
      <c r="I19" s="155"/>
      <c r="J19" s="155"/>
      <c r="K19" s="156"/>
      <c r="L19" s="3"/>
    </row>
    <row r="20" spans="1:12" ht="15">
      <c r="A20" s="3"/>
      <c r="B20" s="3"/>
      <c r="C20" s="316" t="s">
        <v>0</v>
      </c>
      <c r="D20" s="317"/>
      <c r="E20" s="316" t="s">
        <v>23</v>
      </c>
      <c r="F20" s="318"/>
      <c r="G20" s="318"/>
      <c r="H20" s="318"/>
      <c r="I20" s="318"/>
      <c r="J20" s="318"/>
      <c r="K20" s="317"/>
      <c r="L20" s="3"/>
    </row>
    <row r="21" spans="1:12" ht="15">
      <c r="A21" s="3"/>
      <c r="B21" s="3"/>
      <c r="C21" s="307" t="s">
        <v>5</v>
      </c>
      <c r="D21" s="308"/>
      <c r="E21" s="92">
        <v>200</v>
      </c>
      <c r="F21" s="90">
        <v>300</v>
      </c>
      <c r="G21" s="90">
        <v>400</v>
      </c>
      <c r="H21" s="90">
        <v>500</v>
      </c>
      <c r="I21" s="90">
        <v>600</v>
      </c>
      <c r="J21" s="90">
        <v>700</v>
      </c>
      <c r="K21" s="93">
        <v>900</v>
      </c>
      <c r="L21" s="3"/>
    </row>
    <row r="22" spans="1:12" ht="15.75" thickBot="1">
      <c r="A22" s="3"/>
      <c r="B22" s="3"/>
      <c r="C22" s="303" t="s">
        <v>19</v>
      </c>
      <c r="D22" s="304"/>
      <c r="E22" s="157"/>
      <c r="F22" s="158"/>
      <c r="G22" s="158"/>
      <c r="H22" s="158"/>
      <c r="I22" s="158"/>
      <c r="J22" s="158"/>
      <c r="K22" s="159"/>
      <c r="L22" s="3"/>
    </row>
    <row r="23" spans="1:12" ht="15">
      <c r="A23" s="3"/>
      <c r="B23" s="3"/>
      <c r="C23" s="287">
        <v>400</v>
      </c>
      <c r="D23" s="288"/>
      <c r="E23" s="171">
        <f aca="true" t="shared" si="0" ref="E23:E43">(($C$18/50)^E$7)*(E$6/1000*$C23)</f>
        <v>0</v>
      </c>
      <c r="F23" s="161">
        <v>0</v>
      </c>
      <c r="G23" s="162">
        <v>0</v>
      </c>
      <c r="H23" s="162">
        <v>0</v>
      </c>
      <c r="I23" s="161">
        <v>0</v>
      </c>
      <c r="J23" s="161">
        <v>0</v>
      </c>
      <c r="K23" s="163">
        <v>0</v>
      </c>
      <c r="L23" s="3"/>
    </row>
    <row r="24" spans="1:12" ht="15">
      <c r="A24" s="3"/>
      <c r="B24" s="3"/>
      <c r="C24" s="287">
        <v>500</v>
      </c>
      <c r="D24" s="288"/>
      <c r="E24" s="172">
        <f t="shared" si="0"/>
        <v>0</v>
      </c>
      <c r="F24" s="106">
        <v>0</v>
      </c>
      <c r="G24" s="107">
        <f>(($C$18/50)^G$7)*(G$6/1000*$C24)</f>
        <v>377.1038761438616</v>
      </c>
      <c r="H24" s="107">
        <f>(($C$18/50)^H$7)*(H$6/1000*$C24)</f>
        <v>457.22449772482</v>
      </c>
      <c r="I24" s="106">
        <v>0</v>
      </c>
      <c r="J24" s="106">
        <v>0</v>
      </c>
      <c r="K24" s="135">
        <f>(($C$18/50)^K$7)*(K$6/1000*$C24)</f>
        <v>772.4195015910133</v>
      </c>
      <c r="L24" s="3"/>
    </row>
    <row r="25" spans="1:12" ht="15">
      <c r="A25" s="3"/>
      <c r="B25" s="3"/>
      <c r="C25" s="287">
        <v>600</v>
      </c>
      <c r="D25" s="288"/>
      <c r="E25" s="172">
        <f t="shared" si="0"/>
        <v>0</v>
      </c>
      <c r="F25" s="106">
        <v>0</v>
      </c>
      <c r="G25" s="107">
        <v>0</v>
      </c>
      <c r="H25" s="107">
        <v>0</v>
      </c>
      <c r="I25" s="106">
        <f>(($C$18/50)^I$7)*(I$6/1000*$C25)</f>
        <v>643.3144835413898</v>
      </c>
      <c r="J25" s="106">
        <f>(($C$18/50)^J$7)*(J$6/1000*$C25)</f>
        <v>737.9022884255533</v>
      </c>
      <c r="K25" s="135">
        <f>(($C$18/50)^K$7)*(K$6/1000*$C25)</f>
        <v>926.9034019092159</v>
      </c>
      <c r="L25" s="3"/>
    </row>
    <row r="26" spans="1:12" ht="15">
      <c r="A26" s="3"/>
      <c r="B26" s="3"/>
      <c r="C26" s="287">
        <v>700</v>
      </c>
      <c r="D26" s="288"/>
      <c r="E26" s="172">
        <f t="shared" si="0"/>
        <v>0</v>
      </c>
      <c r="F26" s="106">
        <v>0</v>
      </c>
      <c r="G26" s="107">
        <v>0</v>
      </c>
      <c r="H26" s="107">
        <v>0</v>
      </c>
      <c r="I26" s="106">
        <v>0</v>
      </c>
      <c r="J26" s="106">
        <v>0</v>
      </c>
      <c r="K26" s="135">
        <v>0</v>
      </c>
      <c r="L26" s="3"/>
    </row>
    <row r="27" spans="1:12" ht="15">
      <c r="A27" s="3"/>
      <c r="B27" s="3"/>
      <c r="C27" s="287">
        <v>800</v>
      </c>
      <c r="D27" s="288"/>
      <c r="E27" s="172">
        <f t="shared" si="0"/>
        <v>0</v>
      </c>
      <c r="F27" s="106">
        <v>0</v>
      </c>
      <c r="G27" s="107">
        <v>0</v>
      </c>
      <c r="H27" s="107">
        <f>(($C$18/50)^H$7)*(H$6/1000*$C27)</f>
        <v>731.559196359712</v>
      </c>
      <c r="I27" s="106">
        <f>(($C$18/50)^I$7)*(I$6/1000*$C27)</f>
        <v>857.752644721853</v>
      </c>
      <c r="J27" s="106">
        <f>(($C$18/50)^J$7)*(J$6/1000*$C27)</f>
        <v>983.8697179007376</v>
      </c>
      <c r="K27" s="135">
        <v>0</v>
      </c>
      <c r="L27" s="3"/>
    </row>
    <row r="28" spans="1:12" ht="15">
      <c r="A28" s="3"/>
      <c r="B28" s="3"/>
      <c r="C28" s="287">
        <v>900</v>
      </c>
      <c r="D28" s="288"/>
      <c r="E28" s="172">
        <f t="shared" si="0"/>
        <v>0</v>
      </c>
      <c r="F28" s="106">
        <v>0</v>
      </c>
      <c r="G28" s="107">
        <v>0</v>
      </c>
      <c r="H28" s="107">
        <v>0</v>
      </c>
      <c r="I28" s="106">
        <v>0</v>
      </c>
      <c r="J28" s="106">
        <v>0</v>
      </c>
      <c r="K28" s="135">
        <v>0</v>
      </c>
      <c r="L28" s="3"/>
    </row>
    <row r="29" spans="1:12" ht="15">
      <c r="A29" s="3"/>
      <c r="B29" s="3"/>
      <c r="C29" s="287">
        <v>1000</v>
      </c>
      <c r="D29" s="288"/>
      <c r="E29" s="172">
        <f t="shared" si="0"/>
        <v>0</v>
      </c>
      <c r="F29" s="106">
        <v>0</v>
      </c>
      <c r="G29" s="107">
        <f>(($C$18/50)^G$7)*(G$6/1000*$C29)</f>
        <v>754.2077522877232</v>
      </c>
      <c r="H29" s="107">
        <f>(($C$18/50)^H$7)*(H$6/1000*$C29)</f>
        <v>914.44899544964</v>
      </c>
      <c r="I29" s="106">
        <f>(($C$18/50)^I$7)*(I$6/1000*$C29)</f>
        <v>1072.1908059023162</v>
      </c>
      <c r="J29" s="106">
        <v>0</v>
      </c>
      <c r="K29" s="135">
        <v>0</v>
      </c>
      <c r="L29" s="3"/>
    </row>
    <row r="30" spans="1:12" ht="15">
      <c r="A30" s="3"/>
      <c r="B30" s="3"/>
      <c r="C30" s="287">
        <v>1100</v>
      </c>
      <c r="D30" s="288"/>
      <c r="E30" s="172">
        <f t="shared" si="0"/>
        <v>0</v>
      </c>
      <c r="F30" s="106">
        <v>0</v>
      </c>
      <c r="G30" s="107">
        <v>0</v>
      </c>
      <c r="H30" s="107">
        <v>0</v>
      </c>
      <c r="I30" s="106">
        <v>0</v>
      </c>
      <c r="J30" s="106">
        <v>0</v>
      </c>
      <c r="K30" s="135">
        <v>0</v>
      </c>
      <c r="L30" s="3"/>
    </row>
    <row r="31" spans="1:12" ht="15">
      <c r="A31" s="3"/>
      <c r="B31" s="3"/>
      <c r="C31" s="287">
        <v>1200</v>
      </c>
      <c r="D31" s="288"/>
      <c r="E31" s="172">
        <f t="shared" si="0"/>
        <v>0</v>
      </c>
      <c r="F31" s="106">
        <v>0</v>
      </c>
      <c r="G31" s="107">
        <v>0</v>
      </c>
      <c r="H31" s="107">
        <f>(($C$18/50)^H$7)*(H$6/1000*$C31)</f>
        <v>1097.338794539568</v>
      </c>
      <c r="I31" s="106">
        <f>(($C$18/50)^I$7)*(I$6/1000*$C31)</f>
        <v>1286.6289670827796</v>
      </c>
      <c r="J31" s="106">
        <v>0</v>
      </c>
      <c r="K31" s="135">
        <v>0</v>
      </c>
      <c r="L31" s="3"/>
    </row>
    <row r="32" spans="1:12" ht="15">
      <c r="A32" s="3"/>
      <c r="B32" s="3"/>
      <c r="C32" s="287">
        <v>1300</v>
      </c>
      <c r="D32" s="288"/>
      <c r="E32" s="172">
        <f t="shared" si="0"/>
        <v>0</v>
      </c>
      <c r="F32" s="106">
        <v>0</v>
      </c>
      <c r="G32" s="107">
        <v>0</v>
      </c>
      <c r="H32" s="107">
        <v>0</v>
      </c>
      <c r="I32" s="106">
        <v>0</v>
      </c>
      <c r="J32" s="106">
        <v>0</v>
      </c>
      <c r="K32" s="135">
        <v>0</v>
      </c>
      <c r="L32" s="3"/>
    </row>
    <row r="33" spans="1:12" ht="15">
      <c r="A33" s="3"/>
      <c r="B33" s="3"/>
      <c r="C33" s="287">
        <v>1400</v>
      </c>
      <c r="D33" s="288"/>
      <c r="E33" s="172">
        <f t="shared" si="0"/>
        <v>0</v>
      </c>
      <c r="F33" s="106">
        <v>0</v>
      </c>
      <c r="G33" s="107">
        <f>(($C$18/50)^G$7)*(G$6/1000*$C33)</f>
        <v>1055.8908532028124</v>
      </c>
      <c r="H33" s="107">
        <f>(($C$18/50)^H$7)*(H$6/1000*$C33)</f>
        <v>1280.2285936294961</v>
      </c>
      <c r="I33" s="106">
        <v>0</v>
      </c>
      <c r="J33" s="106">
        <v>0</v>
      </c>
      <c r="K33" s="135">
        <v>0</v>
      </c>
      <c r="L33" s="3"/>
    </row>
    <row r="34" spans="1:12" ht="15">
      <c r="A34" s="3"/>
      <c r="B34" s="3"/>
      <c r="C34" s="287">
        <v>1500</v>
      </c>
      <c r="D34" s="288"/>
      <c r="E34" s="172">
        <f t="shared" si="0"/>
        <v>0</v>
      </c>
      <c r="F34" s="106">
        <v>0</v>
      </c>
      <c r="G34" s="107">
        <v>0</v>
      </c>
      <c r="H34" s="107">
        <v>0</v>
      </c>
      <c r="I34" s="106">
        <v>0</v>
      </c>
      <c r="J34" s="106">
        <v>0</v>
      </c>
      <c r="K34" s="135">
        <v>0</v>
      </c>
      <c r="L34" s="3"/>
    </row>
    <row r="35" spans="1:12" ht="15">
      <c r="A35" s="3"/>
      <c r="B35" s="3"/>
      <c r="C35" s="287">
        <v>1600</v>
      </c>
      <c r="D35" s="288"/>
      <c r="E35" s="172">
        <f t="shared" si="0"/>
        <v>0</v>
      </c>
      <c r="F35" s="106">
        <v>0</v>
      </c>
      <c r="G35" s="107">
        <v>0</v>
      </c>
      <c r="H35" s="107">
        <f>(($C$18/50)^H$7)*(H$6/1000*$C35)</f>
        <v>1463.118392719424</v>
      </c>
      <c r="I35" s="106">
        <f>(($C$18/50)^I$7)*(I$6/1000*$C35)</f>
        <v>1715.505289443706</v>
      </c>
      <c r="J35" s="106">
        <v>0</v>
      </c>
      <c r="K35" s="135">
        <v>0</v>
      </c>
      <c r="L35" s="3"/>
    </row>
    <row r="36" spans="1:12" ht="15">
      <c r="A36" s="3"/>
      <c r="B36" s="3"/>
      <c r="C36" s="287">
        <v>1800</v>
      </c>
      <c r="D36" s="288"/>
      <c r="E36" s="172">
        <f t="shared" si="0"/>
        <v>0</v>
      </c>
      <c r="F36" s="106">
        <v>0</v>
      </c>
      <c r="G36" s="107">
        <f>(($C$18/50)^G$7)*(G$6/1000*$C36)</f>
        <v>1357.5739541179016</v>
      </c>
      <c r="H36" s="107">
        <v>0</v>
      </c>
      <c r="I36" s="106">
        <v>0</v>
      </c>
      <c r="J36" s="106">
        <v>0</v>
      </c>
      <c r="K36" s="135">
        <v>0</v>
      </c>
      <c r="L36" s="3"/>
    </row>
    <row r="37" spans="1:12" ht="15">
      <c r="A37" s="3"/>
      <c r="B37" s="3"/>
      <c r="C37" s="287">
        <v>2000</v>
      </c>
      <c r="D37" s="288"/>
      <c r="E37" s="172">
        <f t="shared" si="0"/>
        <v>0</v>
      </c>
      <c r="F37" s="106">
        <v>0</v>
      </c>
      <c r="G37" s="107">
        <v>0</v>
      </c>
      <c r="H37" s="107">
        <f>(($C$18/50)^H$7)*(H$6/1000*$C37)</f>
        <v>1828.89799089928</v>
      </c>
      <c r="I37" s="106">
        <v>0</v>
      </c>
      <c r="J37" s="106">
        <v>0</v>
      </c>
      <c r="K37" s="135">
        <v>0</v>
      </c>
      <c r="L37" s="3"/>
    </row>
    <row r="38" spans="1:12" ht="15">
      <c r="A38" s="3"/>
      <c r="B38" s="3"/>
      <c r="C38" s="287">
        <v>2200</v>
      </c>
      <c r="D38" s="288"/>
      <c r="E38" s="172">
        <f t="shared" si="0"/>
        <v>0</v>
      </c>
      <c r="F38" s="106">
        <v>0</v>
      </c>
      <c r="G38" s="107">
        <v>0</v>
      </c>
      <c r="H38" s="107">
        <v>0</v>
      </c>
      <c r="I38" s="106">
        <v>0</v>
      </c>
      <c r="J38" s="106">
        <v>0</v>
      </c>
      <c r="K38" s="135">
        <v>0</v>
      </c>
      <c r="L38" s="3"/>
    </row>
    <row r="39" spans="1:12" ht="15">
      <c r="A39" s="3"/>
      <c r="B39" s="3"/>
      <c r="C39" s="287">
        <v>2400</v>
      </c>
      <c r="D39" s="288"/>
      <c r="E39" s="172">
        <f t="shared" si="0"/>
        <v>0</v>
      </c>
      <c r="F39" s="106">
        <v>0</v>
      </c>
      <c r="G39" s="107">
        <v>0</v>
      </c>
      <c r="H39" s="107">
        <v>0</v>
      </c>
      <c r="I39" s="106">
        <v>0</v>
      </c>
      <c r="J39" s="106">
        <v>0</v>
      </c>
      <c r="K39" s="135">
        <v>0</v>
      </c>
      <c r="L39" s="3"/>
    </row>
    <row r="40" spans="1:12" ht="15">
      <c r="A40" s="3"/>
      <c r="B40" s="3"/>
      <c r="C40" s="287">
        <v>2500</v>
      </c>
      <c r="D40" s="288"/>
      <c r="E40" s="172">
        <f t="shared" si="0"/>
        <v>0</v>
      </c>
      <c r="F40" s="106">
        <v>0</v>
      </c>
      <c r="G40" s="107">
        <v>0</v>
      </c>
      <c r="H40" s="107">
        <v>0</v>
      </c>
      <c r="I40" s="106">
        <v>0</v>
      </c>
      <c r="J40" s="106">
        <v>0</v>
      </c>
      <c r="K40" s="135">
        <v>0</v>
      </c>
      <c r="L40" s="3"/>
    </row>
    <row r="41" spans="1:12" ht="15">
      <c r="A41" s="3"/>
      <c r="B41" s="3"/>
      <c r="C41" s="287">
        <v>2600</v>
      </c>
      <c r="D41" s="288"/>
      <c r="E41" s="172">
        <f t="shared" si="0"/>
        <v>0</v>
      </c>
      <c r="F41" s="106">
        <v>0</v>
      </c>
      <c r="G41" s="107">
        <v>0</v>
      </c>
      <c r="H41" s="107">
        <v>0</v>
      </c>
      <c r="I41" s="106">
        <v>0</v>
      </c>
      <c r="J41" s="106">
        <v>0</v>
      </c>
      <c r="K41" s="135">
        <v>0</v>
      </c>
      <c r="L41" s="3"/>
    </row>
    <row r="42" spans="1:12" ht="15">
      <c r="A42" s="3"/>
      <c r="B42" s="3"/>
      <c r="C42" s="287">
        <v>2800</v>
      </c>
      <c r="D42" s="288"/>
      <c r="E42" s="172">
        <f t="shared" si="0"/>
        <v>0</v>
      </c>
      <c r="F42" s="106">
        <v>0</v>
      </c>
      <c r="G42" s="107">
        <v>0</v>
      </c>
      <c r="H42" s="107">
        <v>0</v>
      </c>
      <c r="I42" s="106">
        <v>0</v>
      </c>
      <c r="J42" s="106">
        <v>0</v>
      </c>
      <c r="K42" s="135">
        <v>0</v>
      </c>
      <c r="L42" s="3"/>
    </row>
    <row r="43" spans="1:12" ht="15.75" thickBot="1">
      <c r="A43" s="3"/>
      <c r="B43" s="3"/>
      <c r="C43" s="309">
        <v>3000</v>
      </c>
      <c r="D43" s="310"/>
      <c r="E43" s="173">
        <f t="shared" si="0"/>
        <v>0</v>
      </c>
      <c r="F43" s="120">
        <v>0</v>
      </c>
      <c r="G43" s="121">
        <v>0</v>
      </c>
      <c r="H43" s="121">
        <v>0</v>
      </c>
      <c r="I43" s="120">
        <v>0</v>
      </c>
      <c r="J43" s="120">
        <v>0</v>
      </c>
      <c r="K43" s="139">
        <v>0</v>
      </c>
      <c r="L43" s="3"/>
    </row>
    <row r="44" spans="1:12" ht="13.5" thickBot="1">
      <c r="A44" s="126"/>
      <c r="B44" s="126"/>
      <c r="C44" s="174"/>
      <c r="D44" s="174"/>
      <c r="E44" s="174"/>
      <c r="F44" s="174"/>
      <c r="G44" s="174"/>
      <c r="H44" s="174"/>
      <c r="I44" s="174"/>
      <c r="J44" s="174"/>
      <c r="K44" s="174"/>
      <c r="L44" s="126"/>
    </row>
    <row r="45" spans="1:12" ht="12.75">
      <c r="A45" s="126"/>
      <c r="B45" s="126"/>
      <c r="C45" s="289" t="s">
        <v>0</v>
      </c>
      <c r="D45" s="291"/>
      <c r="E45" s="292" t="s">
        <v>24</v>
      </c>
      <c r="F45" s="293"/>
      <c r="G45" s="293"/>
      <c r="H45" s="293"/>
      <c r="I45" s="293"/>
      <c r="J45" s="293"/>
      <c r="K45" s="294"/>
      <c r="L45" s="126"/>
    </row>
    <row r="46" spans="1:12" ht="12.75">
      <c r="A46" s="126"/>
      <c r="B46" s="126"/>
      <c r="C46" s="307" t="s">
        <v>5</v>
      </c>
      <c r="D46" s="308"/>
      <c r="E46" s="129">
        <v>200</v>
      </c>
      <c r="F46" s="90">
        <v>300</v>
      </c>
      <c r="G46" s="90">
        <v>400</v>
      </c>
      <c r="H46" s="90">
        <v>500</v>
      </c>
      <c r="I46" s="90">
        <v>600</v>
      </c>
      <c r="J46" s="90">
        <v>700</v>
      </c>
      <c r="K46" s="93">
        <v>900</v>
      </c>
      <c r="L46" s="126"/>
    </row>
    <row r="47" spans="1:12" ht="13.5" thickBot="1">
      <c r="A47" s="126"/>
      <c r="B47" s="126"/>
      <c r="C47" s="303" t="s">
        <v>19</v>
      </c>
      <c r="D47" s="304"/>
      <c r="E47" s="157"/>
      <c r="F47" s="158"/>
      <c r="G47" s="158"/>
      <c r="H47" s="158"/>
      <c r="I47" s="158"/>
      <c r="J47" s="158"/>
      <c r="K47" s="159"/>
      <c r="L47" s="126"/>
    </row>
    <row r="48" spans="1:12" ht="12.75">
      <c r="A48" s="126"/>
      <c r="B48" s="126"/>
      <c r="C48" s="292">
        <v>400</v>
      </c>
      <c r="D48" s="294"/>
      <c r="E48" s="160">
        <v>0</v>
      </c>
      <c r="F48" s="161">
        <v>0</v>
      </c>
      <c r="G48" s="162">
        <v>0</v>
      </c>
      <c r="H48" s="162">
        <v>0</v>
      </c>
      <c r="I48" s="161">
        <v>0</v>
      </c>
      <c r="J48" s="161">
        <v>0</v>
      </c>
      <c r="K48" s="163">
        <f>(($C$18/50)^K$12)*(K$11/1000*$C23)</f>
        <v>1062.9146399648437</v>
      </c>
      <c r="L48" s="126"/>
    </row>
    <row r="49" spans="1:12" ht="12.75">
      <c r="A49" s="126"/>
      <c r="B49" s="126"/>
      <c r="C49" s="287">
        <v>500</v>
      </c>
      <c r="D49" s="319"/>
      <c r="E49" s="136">
        <v>0</v>
      </c>
      <c r="F49" s="106">
        <v>0</v>
      </c>
      <c r="G49" s="107">
        <v>0</v>
      </c>
      <c r="H49" s="107">
        <v>0</v>
      </c>
      <c r="I49" s="106">
        <v>0</v>
      </c>
      <c r="J49" s="106">
        <f>(($C$18/50)^J$12)*(J$11/1000*$C24)</f>
        <v>1131.2106466496734</v>
      </c>
      <c r="K49" s="135">
        <f>(($C$18/50)^K$12)*(K$11/1000*$C24)</f>
        <v>1328.6432999560545</v>
      </c>
      <c r="L49" s="126"/>
    </row>
    <row r="50" spans="1:12" ht="12.75">
      <c r="A50" s="126"/>
      <c r="B50" s="126"/>
      <c r="C50" s="287">
        <v>600</v>
      </c>
      <c r="D50" s="319"/>
      <c r="E50" s="136">
        <v>0</v>
      </c>
      <c r="F50" s="106">
        <v>0</v>
      </c>
      <c r="G50" s="107">
        <v>0</v>
      </c>
      <c r="H50" s="107">
        <v>0</v>
      </c>
      <c r="I50" s="106">
        <f>(($C$18/50)^I$12)*(I$11/1000*$C25)</f>
        <v>1218.2986655526736</v>
      </c>
      <c r="J50" s="106">
        <f>(($C$18/50)^J$12)*(J$11/1000*$C25)</f>
        <v>1357.452775979608</v>
      </c>
      <c r="K50" s="135">
        <f>(($C$18/50)^K$12)*(K$11/1000*$C25)</f>
        <v>1594.3719599472654</v>
      </c>
      <c r="L50" s="126"/>
    </row>
    <row r="51" spans="1:12" ht="12.75">
      <c r="A51" s="126"/>
      <c r="B51" s="126"/>
      <c r="C51" s="287">
        <v>700</v>
      </c>
      <c r="D51" s="319"/>
      <c r="E51" s="136">
        <v>0</v>
      </c>
      <c r="F51" s="106">
        <v>0</v>
      </c>
      <c r="G51" s="107">
        <v>0</v>
      </c>
      <c r="H51" s="107">
        <v>0</v>
      </c>
      <c r="I51" s="106">
        <v>0</v>
      </c>
      <c r="J51" s="106">
        <v>0</v>
      </c>
      <c r="K51" s="135">
        <v>0</v>
      </c>
      <c r="L51" s="126"/>
    </row>
    <row r="52" spans="1:12" ht="12.75">
      <c r="A52" s="126"/>
      <c r="B52" s="126"/>
      <c r="C52" s="287">
        <v>800</v>
      </c>
      <c r="D52" s="319"/>
      <c r="E52" s="136">
        <v>0</v>
      </c>
      <c r="F52" s="106">
        <v>0</v>
      </c>
      <c r="G52" s="107">
        <f>(($C$18/50)^G$12)*(G$11/1000*$C27)</f>
        <v>1184.8798998671928</v>
      </c>
      <c r="H52" s="107">
        <f>(($C$18/50)^H$12)*(H$11/1000*$C27)</f>
        <v>1415.3942012859504</v>
      </c>
      <c r="I52" s="106">
        <f>(($C$18/50)^I$12)*(I$11/1000*$C27)</f>
        <v>1624.398220736898</v>
      </c>
      <c r="J52" s="106">
        <f>(($C$18/50)^J$12)*(J$11/1000*$C27)</f>
        <v>1809.9370346394774</v>
      </c>
      <c r="K52" s="135">
        <f>(($C$18/50)^K$12)*(K$11/1000*$C27)</f>
        <v>2125.8292799296873</v>
      </c>
      <c r="L52" s="126"/>
    </row>
    <row r="53" spans="1:12" ht="12.75">
      <c r="A53" s="126"/>
      <c r="B53" s="126"/>
      <c r="C53" s="287">
        <v>900</v>
      </c>
      <c r="D53" s="319"/>
      <c r="E53" s="136">
        <v>0</v>
      </c>
      <c r="F53" s="106">
        <v>0</v>
      </c>
      <c r="G53" s="107">
        <f aca="true" t="shared" si="1" ref="G53:I54">(($C$18/50)^G$12)*(G$11/1000*$C28)</f>
        <v>1332.9898873505917</v>
      </c>
      <c r="H53" s="107">
        <f t="shared" si="1"/>
        <v>1592.3184764466941</v>
      </c>
      <c r="I53" s="106">
        <f t="shared" si="1"/>
        <v>1827.4479983290105</v>
      </c>
      <c r="J53" s="106">
        <v>0</v>
      </c>
      <c r="K53" s="135">
        <v>0</v>
      </c>
      <c r="L53" s="126"/>
    </row>
    <row r="54" spans="1:12" ht="12.75">
      <c r="A54" s="126"/>
      <c r="B54" s="126"/>
      <c r="C54" s="287">
        <v>1000</v>
      </c>
      <c r="D54" s="319"/>
      <c r="E54" s="136">
        <v>0</v>
      </c>
      <c r="F54" s="106">
        <f>(($C$18/50)^F$12)*(F$11/1000*$C29)</f>
        <v>1164.9692880148086</v>
      </c>
      <c r="G54" s="107">
        <f t="shared" si="1"/>
        <v>1481.099874833991</v>
      </c>
      <c r="H54" s="107">
        <f t="shared" si="1"/>
        <v>1769.242751607438</v>
      </c>
      <c r="I54" s="106">
        <f t="shared" si="1"/>
        <v>2030.4977759211224</v>
      </c>
      <c r="J54" s="106">
        <f>(($C$18/50)^J$12)*(J$11/1000*$C29)</f>
        <v>2262.421293299347</v>
      </c>
      <c r="K54" s="135">
        <f>(($C$18/50)^K$12)*(K$11/1000*$C29)</f>
        <v>2657.286599912109</v>
      </c>
      <c r="L54" s="126"/>
    </row>
    <row r="55" spans="1:12" ht="12.75">
      <c r="A55" s="126"/>
      <c r="B55" s="126"/>
      <c r="C55" s="287">
        <v>1100</v>
      </c>
      <c r="D55" s="319"/>
      <c r="E55" s="136">
        <v>0</v>
      </c>
      <c r="F55" s="106">
        <v>0</v>
      </c>
      <c r="G55" s="107">
        <v>0</v>
      </c>
      <c r="H55" s="107">
        <v>0</v>
      </c>
      <c r="I55" s="106">
        <v>0</v>
      </c>
      <c r="J55" s="106">
        <v>0</v>
      </c>
      <c r="K55" s="135">
        <v>0</v>
      </c>
      <c r="L55" s="126"/>
    </row>
    <row r="56" spans="1:12" ht="12.75">
      <c r="A56" s="126"/>
      <c r="B56" s="126"/>
      <c r="C56" s="287">
        <v>1200</v>
      </c>
      <c r="D56" s="319"/>
      <c r="E56" s="136">
        <v>0</v>
      </c>
      <c r="F56" s="106">
        <f>(($C$18/50)^F$12)*(F$11/1000*$C31)</f>
        <v>1397.9631456177704</v>
      </c>
      <c r="G56" s="107">
        <f>(($C$18/50)^G$12)*(G$11/1000*$C31)</f>
        <v>1777.319849800789</v>
      </c>
      <c r="H56" s="107">
        <f>(($C$18/50)^H$12)*(H$11/1000*$C31)</f>
        <v>2123.0913019289255</v>
      </c>
      <c r="I56" s="106">
        <f>(($C$18/50)^I$12)*(I$11/1000*$C31)</f>
        <v>2436.597331105347</v>
      </c>
      <c r="J56" s="106">
        <v>0</v>
      </c>
      <c r="K56" s="135">
        <v>0</v>
      </c>
      <c r="L56" s="126"/>
    </row>
    <row r="57" spans="1:12" ht="12.75">
      <c r="A57" s="126"/>
      <c r="B57" s="126"/>
      <c r="C57" s="287">
        <v>1300</v>
      </c>
      <c r="D57" s="319"/>
      <c r="E57" s="136">
        <v>0</v>
      </c>
      <c r="F57" s="106">
        <v>0</v>
      </c>
      <c r="G57" s="107">
        <v>0</v>
      </c>
      <c r="H57" s="107">
        <v>0</v>
      </c>
      <c r="I57" s="106">
        <v>0</v>
      </c>
      <c r="J57" s="106">
        <v>0</v>
      </c>
      <c r="K57" s="135">
        <v>0</v>
      </c>
      <c r="L57" s="126"/>
    </row>
    <row r="58" spans="1:12" ht="12.75">
      <c r="A58" s="126"/>
      <c r="B58" s="126"/>
      <c r="C58" s="287">
        <v>1400</v>
      </c>
      <c r="D58" s="319"/>
      <c r="E58" s="136">
        <v>0</v>
      </c>
      <c r="F58" s="106">
        <f>(($C$18/50)^F$12)*(F$11/1000*$C33)</f>
        <v>1630.957003220732</v>
      </c>
      <c r="G58" s="107">
        <f>(($C$18/50)^G$12)*(G$11/1000*$C33)</f>
        <v>2073.539824767587</v>
      </c>
      <c r="H58" s="107">
        <f>(($C$18/50)^H$12)*(H$11/1000*$C33)</f>
        <v>2476.939852250413</v>
      </c>
      <c r="I58" s="106">
        <f>(($C$18/50)^I$12)*(I$11/1000*$C33)</f>
        <v>2842.696886289572</v>
      </c>
      <c r="J58" s="106">
        <v>0</v>
      </c>
      <c r="K58" s="135">
        <v>0</v>
      </c>
      <c r="L58" s="126"/>
    </row>
    <row r="59" spans="1:12" ht="12.75">
      <c r="A59" s="126"/>
      <c r="B59" s="126"/>
      <c r="C59" s="287">
        <v>1500</v>
      </c>
      <c r="D59" s="319"/>
      <c r="E59" s="136">
        <v>0</v>
      </c>
      <c r="F59" s="106">
        <v>0</v>
      </c>
      <c r="G59" s="107">
        <v>0</v>
      </c>
      <c r="H59" s="107">
        <v>0</v>
      </c>
      <c r="I59" s="106">
        <v>0</v>
      </c>
      <c r="J59" s="106">
        <v>0</v>
      </c>
      <c r="K59" s="135">
        <v>0</v>
      </c>
      <c r="L59" s="126"/>
    </row>
    <row r="60" spans="1:12" ht="12.75">
      <c r="A60" s="126"/>
      <c r="B60" s="126"/>
      <c r="C60" s="287">
        <v>1600</v>
      </c>
      <c r="D60" s="319"/>
      <c r="E60" s="136">
        <v>0</v>
      </c>
      <c r="F60" s="106">
        <f>(($C$18/50)^F$12)*(F$11/1000*$C35)</f>
        <v>1863.9508608236938</v>
      </c>
      <c r="G60" s="107">
        <f>(($C$18/50)^G$12)*(G$11/1000*$C35)</f>
        <v>2369.7597997343855</v>
      </c>
      <c r="H60" s="107">
        <f>(($C$18/50)^H$12)*(H$11/1000*$C35)</f>
        <v>2830.788402571901</v>
      </c>
      <c r="I60" s="106">
        <f>(($C$18/50)^I$12)*(I$11/1000*$C35)</f>
        <v>3248.796441473796</v>
      </c>
      <c r="J60" s="106">
        <v>0</v>
      </c>
      <c r="K60" s="135">
        <v>0</v>
      </c>
      <c r="L60" s="126"/>
    </row>
    <row r="61" spans="1:12" ht="12.75">
      <c r="A61" s="126"/>
      <c r="B61" s="126"/>
      <c r="C61" s="287">
        <v>1800</v>
      </c>
      <c r="D61" s="319"/>
      <c r="E61" s="136">
        <v>0</v>
      </c>
      <c r="F61" s="106">
        <v>0</v>
      </c>
      <c r="G61" s="107">
        <f>(($C$18/50)^G$12)*(G$11/1000*$C36)</f>
        <v>2665.9797747011835</v>
      </c>
      <c r="H61" s="107">
        <f>(($C$18/50)^H$12)*(H$11/1000*$C36)</f>
        <v>3184.6369528933883</v>
      </c>
      <c r="I61" s="106">
        <v>0</v>
      </c>
      <c r="J61" s="106">
        <v>0</v>
      </c>
      <c r="K61" s="135">
        <v>0</v>
      </c>
      <c r="L61" s="126"/>
    </row>
    <row r="62" spans="1:12" ht="12.75">
      <c r="A62" s="126"/>
      <c r="B62" s="126"/>
      <c r="C62" s="287">
        <v>2000</v>
      </c>
      <c r="D62" s="319"/>
      <c r="E62" s="136">
        <v>0</v>
      </c>
      <c r="F62" s="106">
        <f>(($C$18/50)^F$12)*(F$11/1000*$C37)</f>
        <v>2329.9385760296173</v>
      </c>
      <c r="G62" s="107">
        <f>(($C$18/50)^G$12)*(G$11/1000*$C37)</f>
        <v>2962.199749667982</v>
      </c>
      <c r="H62" s="107">
        <f>(($C$18/50)^H$12)*(H$11/1000*$C37)</f>
        <v>3538.485503214876</v>
      </c>
      <c r="I62" s="106">
        <f>(($C$18/50)^I$12)*(I$11/1000*$C37)</f>
        <v>4060.995551842245</v>
      </c>
      <c r="J62" s="106">
        <v>0</v>
      </c>
      <c r="K62" s="135">
        <v>0</v>
      </c>
      <c r="L62" s="126"/>
    </row>
    <row r="63" spans="1:12" ht="12.75">
      <c r="A63" s="126"/>
      <c r="B63" s="126"/>
      <c r="C63" s="287">
        <v>2200</v>
      </c>
      <c r="D63" s="319"/>
      <c r="E63" s="136">
        <v>0</v>
      </c>
      <c r="F63" s="106">
        <v>0</v>
      </c>
      <c r="G63" s="107">
        <f>(($C$18/50)^G$12)*(G$11/1000*$C38)</f>
        <v>3258.41972463478</v>
      </c>
      <c r="H63" s="107">
        <v>0</v>
      </c>
      <c r="I63" s="106">
        <v>0</v>
      </c>
      <c r="J63" s="106">
        <v>0</v>
      </c>
      <c r="K63" s="135">
        <v>0</v>
      </c>
      <c r="L63" s="126"/>
    </row>
    <row r="64" spans="1:12" ht="12.75">
      <c r="A64" s="126"/>
      <c r="B64" s="126"/>
      <c r="C64" s="287">
        <v>2400</v>
      </c>
      <c r="D64" s="319"/>
      <c r="E64" s="136">
        <v>0</v>
      </c>
      <c r="F64" s="106">
        <f>(($C$18/50)^F$12)*(F$11/1000*$C39)</f>
        <v>2795.9262912355407</v>
      </c>
      <c r="G64" s="107">
        <f>(($C$18/50)^G$12)*(G$11/1000*$C39)</f>
        <v>3554.639699601578</v>
      </c>
      <c r="H64" s="107">
        <f>(($C$18/50)^H$12)*(H$11/1000*$C39)</f>
        <v>4246.182603857851</v>
      </c>
      <c r="I64" s="106">
        <v>0</v>
      </c>
      <c r="J64" s="106">
        <v>0</v>
      </c>
      <c r="K64" s="135">
        <v>0</v>
      </c>
      <c r="L64" s="126"/>
    </row>
    <row r="65" spans="1:12" ht="12.75">
      <c r="A65" s="126"/>
      <c r="B65" s="126"/>
      <c r="C65" s="287">
        <v>2500</v>
      </c>
      <c r="D65" s="319"/>
      <c r="E65" s="136">
        <v>0</v>
      </c>
      <c r="F65" s="106">
        <v>0</v>
      </c>
      <c r="G65" s="107">
        <v>0</v>
      </c>
      <c r="H65" s="107">
        <v>0</v>
      </c>
      <c r="I65" s="106">
        <v>0</v>
      </c>
      <c r="J65" s="106">
        <v>0</v>
      </c>
      <c r="K65" s="135">
        <v>0</v>
      </c>
      <c r="L65" s="126"/>
    </row>
    <row r="66" spans="1:12" ht="12.75">
      <c r="A66" s="126"/>
      <c r="B66" s="126"/>
      <c r="C66" s="287">
        <v>2600</v>
      </c>
      <c r="D66" s="319"/>
      <c r="E66" s="136">
        <v>0</v>
      </c>
      <c r="F66" s="106">
        <v>0</v>
      </c>
      <c r="G66" s="107">
        <f>(($C$18/50)^G$12)*(G$11/1000*$C41)</f>
        <v>3850.8596745683762</v>
      </c>
      <c r="H66" s="107">
        <v>0</v>
      </c>
      <c r="I66" s="106">
        <v>0</v>
      </c>
      <c r="J66" s="106">
        <v>0</v>
      </c>
      <c r="K66" s="135">
        <v>0</v>
      </c>
      <c r="L66" s="126"/>
    </row>
    <row r="67" spans="1:12" ht="12.75">
      <c r="A67" s="126"/>
      <c r="B67" s="126"/>
      <c r="C67" s="287">
        <v>2800</v>
      </c>
      <c r="D67" s="319"/>
      <c r="E67" s="136">
        <v>0</v>
      </c>
      <c r="F67" s="106">
        <f>(($C$18/50)^F$12)*(F$11/1000*$C42)</f>
        <v>3261.914006441464</v>
      </c>
      <c r="G67" s="107">
        <f>(($C$18/50)^G$12)*(G$11/1000*$C42)</f>
        <v>4147.079649535174</v>
      </c>
      <c r="H67" s="107">
        <v>0</v>
      </c>
      <c r="I67" s="106">
        <v>0</v>
      </c>
      <c r="J67" s="106">
        <v>0</v>
      </c>
      <c r="K67" s="135">
        <v>0</v>
      </c>
      <c r="L67" s="126"/>
    </row>
    <row r="68" spans="1:12" ht="13.5" thickBot="1">
      <c r="A68" s="126"/>
      <c r="B68" s="126"/>
      <c r="C68" s="309">
        <v>3000</v>
      </c>
      <c r="D68" s="320"/>
      <c r="E68" s="140">
        <v>0</v>
      </c>
      <c r="F68" s="120">
        <v>0</v>
      </c>
      <c r="G68" s="121">
        <v>0</v>
      </c>
      <c r="H68" s="121">
        <v>0</v>
      </c>
      <c r="I68" s="120">
        <v>0</v>
      </c>
      <c r="J68" s="120">
        <v>0</v>
      </c>
      <c r="K68" s="139">
        <v>0</v>
      </c>
      <c r="L68" s="126"/>
    </row>
    <row r="69" spans="1:12" ht="12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</row>
  </sheetData>
  <sheetProtection password="C6E7" sheet="1" objects="1" scenarios="1"/>
  <mergeCells count="53">
    <mergeCell ref="C65:D65"/>
    <mergeCell ref="C66:D66"/>
    <mergeCell ref="C67:D67"/>
    <mergeCell ref="C68:D68"/>
    <mergeCell ref="C60:D60"/>
    <mergeCell ref="C61:D61"/>
    <mergeCell ref="C62:D62"/>
    <mergeCell ref="C64:D64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51:D51"/>
    <mergeCell ref="C40:D40"/>
    <mergeCell ref="C41:D41"/>
    <mergeCell ref="C42:D42"/>
    <mergeCell ref="C43:D43"/>
    <mergeCell ref="C45:D45"/>
    <mergeCell ref="C46:D46"/>
    <mergeCell ref="C47:D47"/>
    <mergeCell ref="C48:D48"/>
    <mergeCell ref="C49:D49"/>
    <mergeCell ref="C31:D31"/>
    <mergeCell ref="C32:D32"/>
    <mergeCell ref="E45:K45"/>
    <mergeCell ref="C34:D34"/>
    <mergeCell ref="C35:D35"/>
    <mergeCell ref="C36:D36"/>
    <mergeCell ref="C37:D37"/>
    <mergeCell ref="C38:D38"/>
    <mergeCell ref="C39:D39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21:D21"/>
    <mergeCell ref="E4:K4"/>
    <mergeCell ref="E9:K9"/>
    <mergeCell ref="B14:D14"/>
    <mergeCell ref="C20:D20"/>
    <mergeCell ref="E20:K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D13" sqref="D13"/>
    </sheetView>
  </sheetViews>
  <sheetFormatPr defaultColWidth="9.00390625" defaultRowHeight="12.75"/>
  <sheetData>
    <row r="1" ht="15.75">
      <c r="A1" s="200" t="s">
        <v>42</v>
      </c>
    </row>
    <row r="2" spans="1:11" ht="26.25">
      <c r="A2" s="2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.5" thickBot="1">
      <c r="A3" s="1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 t="s">
        <v>0</v>
      </c>
      <c r="B4" s="5"/>
      <c r="C4" s="5"/>
      <c r="D4" s="292" t="s">
        <v>21</v>
      </c>
      <c r="E4" s="293"/>
      <c r="F4" s="293"/>
      <c r="G4" s="293"/>
      <c r="H4" s="293"/>
      <c r="I4" s="293"/>
      <c r="J4" s="294"/>
      <c r="K4" s="3"/>
    </row>
    <row r="5" spans="1:11" ht="15.75" thickBot="1">
      <c r="A5" s="10" t="s">
        <v>5</v>
      </c>
      <c r="B5" s="11"/>
      <c r="C5" s="11"/>
      <c r="D5" s="19">
        <v>200</v>
      </c>
      <c r="E5" s="17">
        <v>300</v>
      </c>
      <c r="F5" s="17">
        <v>400</v>
      </c>
      <c r="G5" s="17">
        <v>500</v>
      </c>
      <c r="H5" s="17">
        <v>600</v>
      </c>
      <c r="I5" s="17">
        <v>700</v>
      </c>
      <c r="J5" s="58">
        <v>900</v>
      </c>
      <c r="K5" s="3"/>
    </row>
    <row r="6" spans="1:11" ht="15">
      <c r="A6" s="20" t="s">
        <v>6</v>
      </c>
      <c r="B6" s="21"/>
      <c r="C6" s="21"/>
      <c r="D6" s="143">
        <v>486.19940381424817</v>
      </c>
      <c r="E6" s="144">
        <v>734</v>
      </c>
      <c r="F6" s="144">
        <v>933</v>
      </c>
      <c r="G6" s="144">
        <v>1114</v>
      </c>
      <c r="H6" s="144">
        <v>1279</v>
      </c>
      <c r="I6" s="144">
        <v>1426</v>
      </c>
      <c r="J6" s="145">
        <v>1674</v>
      </c>
      <c r="K6" s="3"/>
    </row>
    <row r="7" spans="1:11" ht="15.75" thickBot="1">
      <c r="A7" s="20" t="s">
        <v>7</v>
      </c>
      <c r="B7" s="21"/>
      <c r="C7" s="21"/>
      <c r="D7" s="146">
        <v>1.3047</v>
      </c>
      <c r="E7" s="146">
        <v>1.3047</v>
      </c>
      <c r="F7" s="146">
        <v>1.3047</v>
      </c>
      <c r="G7" s="146">
        <v>1.3047</v>
      </c>
      <c r="H7" s="146">
        <v>1.3047</v>
      </c>
      <c r="I7" s="146">
        <v>1.3</v>
      </c>
      <c r="J7" s="146">
        <v>1.3</v>
      </c>
      <c r="K7" s="3"/>
    </row>
    <row r="8" spans="1:11" ht="16.5" thickBot="1">
      <c r="A8" s="147"/>
      <c r="B8" s="148"/>
      <c r="C8" s="148"/>
      <c r="D8" s="149"/>
      <c r="E8" s="149"/>
      <c r="F8" s="149"/>
      <c r="G8" s="149"/>
      <c r="H8" s="149"/>
      <c r="I8" s="149"/>
      <c r="J8" s="150"/>
      <c r="K8" s="3"/>
    </row>
    <row r="9" spans="1:11" ht="15.75" thickBot="1">
      <c r="A9" s="313" t="s">
        <v>13</v>
      </c>
      <c r="B9" s="314"/>
      <c r="C9" s="315"/>
      <c r="D9" s="3"/>
      <c r="E9" s="3"/>
      <c r="F9" s="3"/>
      <c r="G9" s="3"/>
      <c r="H9" s="3"/>
      <c r="I9" s="3"/>
      <c r="J9" s="3"/>
      <c r="K9" s="3"/>
    </row>
    <row r="10" spans="1:11" ht="15">
      <c r="A10" s="77" t="s">
        <v>14</v>
      </c>
      <c r="B10" s="78">
        <v>90</v>
      </c>
      <c r="C10" s="79" t="s">
        <v>15</v>
      </c>
      <c r="D10" s="3"/>
      <c r="E10" s="3"/>
      <c r="F10" s="3"/>
      <c r="G10" s="3"/>
      <c r="H10" s="3"/>
      <c r="I10" s="3"/>
      <c r="J10" s="3"/>
      <c r="K10" s="3"/>
    </row>
    <row r="11" spans="1:11" ht="15">
      <c r="A11" s="81" t="s">
        <v>16</v>
      </c>
      <c r="B11" s="82">
        <v>70</v>
      </c>
      <c r="C11" s="83" t="s">
        <v>15</v>
      </c>
      <c r="D11" s="3"/>
      <c r="E11" s="3"/>
      <c r="F11" s="3"/>
      <c r="G11" s="3"/>
      <c r="H11" s="3"/>
      <c r="I11" s="3"/>
      <c r="J11" s="3"/>
      <c r="K11" s="3"/>
    </row>
    <row r="12" spans="1:11" ht="15">
      <c r="A12" s="81" t="s">
        <v>17</v>
      </c>
      <c r="B12" s="82">
        <v>20</v>
      </c>
      <c r="C12" s="83" t="s">
        <v>15</v>
      </c>
      <c r="D12" s="3"/>
      <c r="E12" s="3"/>
      <c r="F12" s="3"/>
      <c r="G12" s="3"/>
      <c r="H12" s="3"/>
      <c r="I12" s="3"/>
      <c r="J12" s="3"/>
      <c r="K12" s="3"/>
    </row>
    <row r="13" spans="1:11" ht="27" thickBot="1">
      <c r="A13" s="151" t="s">
        <v>18</v>
      </c>
      <c r="B13" s="152">
        <f>(AVERAGE(B10:B11))-B12</f>
        <v>60</v>
      </c>
      <c r="C13" s="153" t="s">
        <v>15</v>
      </c>
      <c r="D13" s="286" t="s">
        <v>43</v>
      </c>
      <c r="E13" s="2"/>
      <c r="F13" s="3"/>
      <c r="G13" s="3"/>
      <c r="H13" s="3"/>
      <c r="I13" s="3"/>
      <c r="J13" s="3"/>
      <c r="K13" s="3"/>
    </row>
    <row r="14" spans="1:11" ht="15.75" thickBot="1">
      <c r="A14" s="154"/>
      <c r="B14" s="155"/>
      <c r="C14" s="155"/>
      <c r="D14" s="155"/>
      <c r="E14" s="155"/>
      <c r="F14" s="155"/>
      <c r="G14" s="155"/>
      <c r="H14" s="155"/>
      <c r="I14" s="155"/>
      <c r="J14" s="156"/>
      <c r="K14" s="3"/>
    </row>
    <row r="15" spans="1:11" ht="15">
      <c r="A15" s="3"/>
      <c r="B15" s="292" t="s">
        <v>0</v>
      </c>
      <c r="C15" s="294"/>
      <c r="D15" s="292" t="s">
        <v>22</v>
      </c>
      <c r="E15" s="293"/>
      <c r="F15" s="293"/>
      <c r="G15" s="293"/>
      <c r="H15" s="293"/>
      <c r="I15" s="293"/>
      <c r="J15" s="294"/>
      <c r="K15" s="3"/>
    </row>
    <row r="16" spans="1:11" ht="15">
      <c r="A16" s="3"/>
      <c r="B16" s="287" t="s">
        <v>5</v>
      </c>
      <c r="C16" s="319"/>
      <c r="D16" s="129">
        <v>200</v>
      </c>
      <c r="E16" s="90">
        <v>300</v>
      </c>
      <c r="F16" s="90">
        <v>400</v>
      </c>
      <c r="G16" s="90">
        <v>500</v>
      </c>
      <c r="H16" s="90">
        <v>600</v>
      </c>
      <c r="I16" s="90">
        <v>700</v>
      </c>
      <c r="J16" s="93">
        <v>900</v>
      </c>
      <c r="K16" s="3"/>
    </row>
    <row r="17" spans="1:11" ht="15.75" thickBot="1">
      <c r="A17" s="3"/>
      <c r="B17" s="309" t="s">
        <v>19</v>
      </c>
      <c r="C17" s="320"/>
      <c r="D17" s="157"/>
      <c r="E17" s="158"/>
      <c r="F17" s="158"/>
      <c r="G17" s="158"/>
      <c r="H17" s="158"/>
      <c r="I17" s="158"/>
      <c r="J17" s="159"/>
      <c r="K17" s="3"/>
    </row>
    <row r="18" spans="1:11" ht="15">
      <c r="A18" s="3"/>
      <c r="B18" s="292">
        <v>400</v>
      </c>
      <c r="C18" s="294"/>
      <c r="D18" s="160">
        <v>0</v>
      </c>
      <c r="E18" s="161">
        <v>0</v>
      </c>
      <c r="F18" s="162">
        <v>0</v>
      </c>
      <c r="G18" s="162">
        <v>0</v>
      </c>
      <c r="H18" s="161">
        <v>0</v>
      </c>
      <c r="I18" s="161">
        <v>0</v>
      </c>
      <c r="J18" s="163">
        <v>0</v>
      </c>
      <c r="K18" s="3"/>
    </row>
    <row r="19" spans="1:11" ht="15">
      <c r="A19" s="3"/>
      <c r="B19" s="287">
        <v>500</v>
      </c>
      <c r="C19" s="319"/>
      <c r="D19" s="136">
        <v>0</v>
      </c>
      <c r="E19" s="106">
        <f>(($B$13/50)^E$7)*(E$6/1000*$B19)</f>
        <v>465.55804517812504</v>
      </c>
      <c r="F19" s="107">
        <v>0</v>
      </c>
      <c r="G19" s="107">
        <v>0</v>
      </c>
      <c r="H19" s="106">
        <v>0</v>
      </c>
      <c r="I19" s="106">
        <v>0</v>
      </c>
      <c r="J19" s="135">
        <f>(($B$13/50)^J$7)*(J$6/1000*$B19)</f>
        <v>1060.867336300391</v>
      </c>
      <c r="K19" s="3"/>
    </row>
    <row r="20" spans="1:11" ht="15">
      <c r="A20" s="3"/>
      <c r="B20" s="287">
        <v>600</v>
      </c>
      <c r="C20" s="319"/>
      <c r="D20" s="136">
        <v>0</v>
      </c>
      <c r="E20" s="106">
        <v>0</v>
      </c>
      <c r="F20" s="107">
        <v>0</v>
      </c>
      <c r="G20" s="107">
        <v>0</v>
      </c>
      <c r="H20" s="106">
        <v>0</v>
      </c>
      <c r="I20" s="106">
        <v>0</v>
      </c>
      <c r="J20" s="135">
        <f>(($B$13/50)^J$7)*(J$6/1000*$B20)</f>
        <v>1273.040803560469</v>
      </c>
      <c r="K20" s="3"/>
    </row>
    <row r="21" spans="1:11" ht="15">
      <c r="A21" s="3"/>
      <c r="B21" s="287">
        <v>700</v>
      </c>
      <c r="C21" s="319"/>
      <c r="D21" s="136">
        <v>0</v>
      </c>
      <c r="E21" s="106">
        <v>0</v>
      </c>
      <c r="F21" s="107">
        <v>0</v>
      </c>
      <c r="G21" s="107">
        <v>0</v>
      </c>
      <c r="H21" s="106">
        <v>0</v>
      </c>
      <c r="I21" s="106">
        <v>0</v>
      </c>
      <c r="J21" s="135">
        <v>0</v>
      </c>
      <c r="K21" s="3"/>
    </row>
    <row r="22" spans="1:11" ht="15">
      <c r="A22" s="3"/>
      <c r="B22" s="287">
        <v>800</v>
      </c>
      <c r="C22" s="319"/>
      <c r="D22" s="136">
        <v>0</v>
      </c>
      <c r="E22" s="106">
        <v>0</v>
      </c>
      <c r="F22" s="107">
        <v>0</v>
      </c>
      <c r="G22" s="107">
        <v>0</v>
      </c>
      <c r="H22" s="106">
        <v>0</v>
      </c>
      <c r="I22" s="106">
        <v>0</v>
      </c>
      <c r="J22" s="135">
        <f>(($B$13/50)^J$7)*(J$6/1000*$B22)</f>
        <v>1697.3877380806255</v>
      </c>
      <c r="K22" s="3"/>
    </row>
    <row r="23" spans="1:11" ht="15">
      <c r="A23" s="3"/>
      <c r="B23" s="287">
        <v>900</v>
      </c>
      <c r="C23" s="319"/>
      <c r="D23" s="136">
        <v>0</v>
      </c>
      <c r="E23" s="106">
        <v>0</v>
      </c>
      <c r="F23" s="107">
        <v>0</v>
      </c>
      <c r="G23" s="107">
        <v>0</v>
      </c>
      <c r="H23" s="106">
        <v>0</v>
      </c>
      <c r="I23" s="106">
        <v>0</v>
      </c>
      <c r="J23" s="135">
        <v>0</v>
      </c>
      <c r="K23" s="3"/>
    </row>
    <row r="24" spans="1:11" ht="15">
      <c r="A24" s="3"/>
      <c r="B24" s="287">
        <v>1000</v>
      </c>
      <c r="C24" s="319"/>
      <c r="D24" s="136">
        <v>0</v>
      </c>
      <c r="E24" s="106">
        <f>(($B$13/50)^E$7)*(E$6/1000*$B24)</f>
        <v>931.1160903562501</v>
      </c>
      <c r="F24" s="107">
        <v>0</v>
      </c>
      <c r="G24" s="107">
        <f>(($B$13/50)^G$7)*(G$6/1000*$B24)</f>
        <v>1413.1652924480416</v>
      </c>
      <c r="H24" s="106">
        <f>(($B$13/50)^H$7)*(H$6/1000*$B24)</f>
        <v>1622.4761301984247</v>
      </c>
      <c r="I24" s="106">
        <v>0</v>
      </c>
      <c r="J24" s="135">
        <v>0</v>
      </c>
      <c r="K24" s="3"/>
    </row>
    <row r="25" spans="1:11" ht="15">
      <c r="A25" s="3"/>
      <c r="B25" s="287">
        <v>1100</v>
      </c>
      <c r="C25" s="319"/>
      <c r="D25" s="136">
        <v>0</v>
      </c>
      <c r="E25" s="106">
        <v>0</v>
      </c>
      <c r="F25" s="107">
        <v>0</v>
      </c>
      <c r="G25" s="107">
        <v>0</v>
      </c>
      <c r="H25" s="106">
        <v>0</v>
      </c>
      <c r="I25" s="106">
        <v>0</v>
      </c>
      <c r="J25" s="135">
        <v>0</v>
      </c>
      <c r="K25" s="3"/>
    </row>
    <row r="26" spans="1:11" ht="15">
      <c r="A26" s="3"/>
      <c r="B26" s="287">
        <v>1200</v>
      </c>
      <c r="C26" s="319"/>
      <c r="D26" s="136">
        <v>0</v>
      </c>
      <c r="E26" s="106">
        <v>0</v>
      </c>
      <c r="F26" s="107">
        <v>0</v>
      </c>
      <c r="G26" s="107">
        <f>(($B$13/50)^G$7)*(G$6/1000*$B26)</f>
        <v>1695.7983509376502</v>
      </c>
      <c r="H26" s="106">
        <f>(($B$13/50)^H$7)*(H$6/1000*$B26)</f>
        <v>1946.9713562381096</v>
      </c>
      <c r="I26" s="106">
        <v>0</v>
      </c>
      <c r="J26" s="135">
        <v>0</v>
      </c>
      <c r="K26" s="3"/>
    </row>
    <row r="27" spans="1:11" ht="15">
      <c r="A27" s="3"/>
      <c r="B27" s="287">
        <v>1300</v>
      </c>
      <c r="C27" s="319"/>
      <c r="D27" s="136">
        <v>0</v>
      </c>
      <c r="E27" s="106">
        <v>0</v>
      </c>
      <c r="F27" s="107">
        <v>0</v>
      </c>
      <c r="G27" s="107">
        <v>0</v>
      </c>
      <c r="H27" s="106">
        <v>0</v>
      </c>
      <c r="I27" s="106">
        <v>0</v>
      </c>
      <c r="J27" s="135">
        <v>0</v>
      </c>
      <c r="K27" s="3"/>
    </row>
    <row r="28" spans="1:11" ht="15">
      <c r="A28" s="3"/>
      <c r="B28" s="287">
        <v>1400</v>
      </c>
      <c r="C28" s="319"/>
      <c r="D28" s="136">
        <v>0</v>
      </c>
      <c r="E28" s="106">
        <f>(($B$13/50)^E$7)*(E$6/1000*$B28)</f>
        <v>1303.56252649875</v>
      </c>
      <c r="F28" s="107">
        <v>0</v>
      </c>
      <c r="G28" s="107">
        <f>(($B$13/50)^G$7)*(G$6/1000*$B28)</f>
        <v>1978.4314094272584</v>
      </c>
      <c r="H28" s="106">
        <f>(($B$13/50)^H$7)*(H$6/1000*$B28)</f>
        <v>2271.4665822777947</v>
      </c>
      <c r="I28" s="106">
        <v>0</v>
      </c>
      <c r="J28" s="135">
        <v>0</v>
      </c>
      <c r="K28" s="3"/>
    </row>
    <row r="29" spans="1:11" ht="15">
      <c r="A29" s="3"/>
      <c r="B29" s="287">
        <v>1500</v>
      </c>
      <c r="C29" s="319"/>
      <c r="D29" s="136">
        <v>0</v>
      </c>
      <c r="E29" s="106">
        <v>0</v>
      </c>
      <c r="F29" s="107">
        <v>0</v>
      </c>
      <c r="G29" s="107">
        <v>0</v>
      </c>
      <c r="H29" s="106">
        <v>0</v>
      </c>
      <c r="I29" s="106">
        <v>0</v>
      </c>
      <c r="J29" s="135">
        <v>0</v>
      </c>
      <c r="K29" s="3"/>
    </row>
    <row r="30" spans="1:11" ht="15">
      <c r="A30" s="3"/>
      <c r="B30" s="287">
        <v>1600</v>
      </c>
      <c r="C30" s="319"/>
      <c r="D30" s="136">
        <v>0</v>
      </c>
      <c r="E30" s="106">
        <v>0</v>
      </c>
      <c r="F30" s="107">
        <v>0</v>
      </c>
      <c r="G30" s="107">
        <f>(($B$13/50)^G$7)*(G$6/1000*$B30)</f>
        <v>2261.0644679168668</v>
      </c>
      <c r="H30" s="106">
        <v>0</v>
      </c>
      <c r="I30" s="106">
        <v>0</v>
      </c>
      <c r="J30" s="135">
        <v>0</v>
      </c>
      <c r="K30" s="3"/>
    </row>
    <row r="31" spans="1:11" ht="15">
      <c r="A31" s="3"/>
      <c r="B31" s="287">
        <v>1800</v>
      </c>
      <c r="C31" s="319"/>
      <c r="D31" s="136">
        <v>0</v>
      </c>
      <c r="E31" s="106">
        <v>0</v>
      </c>
      <c r="F31" s="107">
        <v>0</v>
      </c>
      <c r="G31" s="107">
        <v>0</v>
      </c>
      <c r="H31" s="106">
        <v>0</v>
      </c>
      <c r="I31" s="106">
        <v>0</v>
      </c>
      <c r="J31" s="135">
        <v>0</v>
      </c>
      <c r="K31" s="3"/>
    </row>
    <row r="32" spans="1:11" ht="15">
      <c r="A32" s="3"/>
      <c r="B32" s="287">
        <v>2000</v>
      </c>
      <c r="C32" s="319"/>
      <c r="D32" s="136">
        <v>0</v>
      </c>
      <c r="E32" s="106">
        <f>(($B$13/50)^E$7)*(E$6/1000*$B32)</f>
        <v>1862.2321807125002</v>
      </c>
      <c r="F32" s="107">
        <v>0</v>
      </c>
      <c r="G32" s="107">
        <f>(($B$13/50)^G$7)*(G$6/1000*$B32)</f>
        <v>2826.330584896083</v>
      </c>
      <c r="H32" s="106">
        <v>0</v>
      </c>
      <c r="I32" s="106">
        <v>0</v>
      </c>
      <c r="J32" s="135">
        <v>0</v>
      </c>
      <c r="K32" s="3"/>
    </row>
    <row r="33" spans="1:11" ht="15">
      <c r="A33" s="3"/>
      <c r="B33" s="287">
        <v>2200</v>
      </c>
      <c r="C33" s="319"/>
      <c r="D33" s="136">
        <v>0</v>
      </c>
      <c r="E33" s="106">
        <v>0</v>
      </c>
      <c r="F33" s="107">
        <v>0</v>
      </c>
      <c r="G33" s="107">
        <v>0</v>
      </c>
      <c r="H33" s="106">
        <v>0</v>
      </c>
      <c r="I33" s="106">
        <v>0</v>
      </c>
      <c r="J33" s="135">
        <v>0</v>
      </c>
      <c r="K33" s="3"/>
    </row>
    <row r="34" spans="1:11" ht="15">
      <c r="A34" s="3"/>
      <c r="B34" s="287">
        <v>2400</v>
      </c>
      <c r="C34" s="319"/>
      <c r="D34" s="136">
        <v>0</v>
      </c>
      <c r="E34" s="106">
        <v>0</v>
      </c>
      <c r="F34" s="107">
        <v>0</v>
      </c>
      <c r="G34" s="107">
        <v>0</v>
      </c>
      <c r="H34" s="106">
        <v>0</v>
      </c>
      <c r="I34" s="106">
        <v>0</v>
      </c>
      <c r="J34" s="135">
        <v>0</v>
      </c>
      <c r="K34" s="3"/>
    </row>
    <row r="35" spans="1:11" ht="15">
      <c r="A35" s="3"/>
      <c r="B35" s="287">
        <v>2500</v>
      </c>
      <c r="C35" s="319"/>
      <c r="D35" s="136">
        <v>0</v>
      </c>
      <c r="E35" s="106">
        <v>0</v>
      </c>
      <c r="F35" s="107">
        <v>0</v>
      </c>
      <c r="G35" s="107">
        <v>0</v>
      </c>
      <c r="H35" s="106">
        <v>0</v>
      </c>
      <c r="I35" s="106">
        <v>0</v>
      </c>
      <c r="J35" s="135">
        <v>0</v>
      </c>
      <c r="K35" s="3"/>
    </row>
    <row r="36" spans="1:11" ht="15">
      <c r="A36" s="3"/>
      <c r="B36" s="287">
        <v>2600</v>
      </c>
      <c r="C36" s="319"/>
      <c r="D36" s="136">
        <v>0</v>
      </c>
      <c r="E36" s="106">
        <v>0</v>
      </c>
      <c r="F36" s="107">
        <v>0</v>
      </c>
      <c r="G36" s="107">
        <v>0</v>
      </c>
      <c r="H36" s="106">
        <v>0</v>
      </c>
      <c r="I36" s="106">
        <v>0</v>
      </c>
      <c r="J36" s="135">
        <v>0</v>
      </c>
      <c r="K36" s="126"/>
    </row>
    <row r="37" spans="1:11" ht="15">
      <c r="A37" s="3"/>
      <c r="B37" s="287">
        <v>2800</v>
      </c>
      <c r="C37" s="319"/>
      <c r="D37" s="136">
        <v>0</v>
      </c>
      <c r="E37" s="106">
        <v>0</v>
      </c>
      <c r="F37" s="107">
        <v>0</v>
      </c>
      <c r="G37" s="107">
        <v>0</v>
      </c>
      <c r="H37" s="106">
        <v>0</v>
      </c>
      <c r="I37" s="106">
        <v>0</v>
      </c>
      <c r="J37" s="135">
        <v>0</v>
      </c>
      <c r="K37" s="126"/>
    </row>
    <row r="38" spans="1:11" ht="15.75" thickBot="1">
      <c r="A38" s="3"/>
      <c r="B38" s="309">
        <v>3000</v>
      </c>
      <c r="C38" s="320"/>
      <c r="D38" s="140">
        <v>0</v>
      </c>
      <c r="E38" s="120">
        <v>0</v>
      </c>
      <c r="F38" s="121">
        <v>0</v>
      </c>
      <c r="G38" s="121">
        <v>0</v>
      </c>
      <c r="H38" s="120">
        <v>0</v>
      </c>
      <c r="I38" s="120">
        <v>0</v>
      </c>
      <c r="J38" s="139">
        <v>0</v>
      </c>
      <c r="K38" s="126"/>
    </row>
    <row r="39" spans="1:11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126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26"/>
      <c r="M41" s="126"/>
      <c r="N41" s="126"/>
    </row>
    <row r="42" spans="1:14" ht="12.75">
      <c r="A42" s="126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26"/>
      <c r="M42" s="126"/>
      <c r="N42" s="126"/>
    </row>
  </sheetData>
  <sheetProtection password="C6E7" sheet="1" objects="1" scenarios="1"/>
  <mergeCells count="27">
    <mergeCell ref="B35:C35"/>
    <mergeCell ref="B36:C36"/>
    <mergeCell ref="B37:C37"/>
    <mergeCell ref="B38:C38"/>
    <mergeCell ref="B34:C34"/>
    <mergeCell ref="B27:C27"/>
    <mergeCell ref="B28:C28"/>
    <mergeCell ref="B29:C29"/>
    <mergeCell ref="B30:C30"/>
    <mergeCell ref="B31:C31"/>
    <mergeCell ref="B33:C33"/>
    <mergeCell ref="B19:C19"/>
    <mergeCell ref="B32:C32"/>
    <mergeCell ref="B20:C20"/>
    <mergeCell ref="B21:C21"/>
    <mergeCell ref="B22:C22"/>
    <mergeCell ref="B23:C23"/>
    <mergeCell ref="B24:C24"/>
    <mergeCell ref="B25:C25"/>
    <mergeCell ref="B26:C26"/>
    <mergeCell ref="B18:C18"/>
    <mergeCell ref="B15:C15"/>
    <mergeCell ref="D4:J4"/>
    <mergeCell ref="A9:C9"/>
    <mergeCell ref="B16:C16"/>
    <mergeCell ref="D15:J15"/>
    <mergeCell ref="B17:C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view="pageBreakPreview" zoomScaleSheetLayoutView="100" zoomScalePageLayoutView="0" workbookViewId="0" topLeftCell="A1">
      <selection activeCell="B24" sqref="B24"/>
    </sheetView>
  </sheetViews>
  <sheetFormatPr defaultColWidth="9.00390625" defaultRowHeight="36" customHeight="1"/>
  <cols>
    <col min="1" max="1" width="6.375" style="201" customWidth="1"/>
    <col min="2" max="2" width="5.125" style="201" customWidth="1"/>
    <col min="3" max="3" width="4.875" style="201" customWidth="1"/>
    <col min="4" max="4" width="13.125" style="201" bestFit="1" customWidth="1"/>
    <col min="5" max="5" width="5.375" style="201" customWidth="1"/>
    <col min="6" max="8" width="6.125" style="201" bestFit="1" customWidth="1"/>
    <col min="9" max="9" width="7.875" style="201" customWidth="1"/>
    <col min="10" max="10" width="5.375" style="201" customWidth="1"/>
    <col min="11" max="11" width="7.00390625" style="201" bestFit="1" customWidth="1"/>
    <col min="12" max="12" width="6.125" style="201" bestFit="1" customWidth="1"/>
    <col min="13" max="14" width="5.625" style="201" customWidth="1"/>
    <col min="15" max="15" width="6.125" style="201" bestFit="1" customWidth="1"/>
    <col min="16" max="16" width="5.625" style="201" customWidth="1"/>
    <col min="17" max="19" width="6.125" style="201" bestFit="1" customWidth="1"/>
    <col min="20" max="21" width="6.625" style="201" bestFit="1" customWidth="1"/>
    <col min="22" max="22" width="5.125" style="201" customWidth="1"/>
    <col min="23" max="23" width="7.875" style="201" hidden="1" customWidth="1"/>
    <col min="24" max="24" width="0" style="201" hidden="1" customWidth="1"/>
    <col min="25" max="16384" width="9.00390625" style="201" customWidth="1"/>
  </cols>
  <sheetData>
    <row r="1" spans="1:12" ht="15.75">
      <c r="A1" s="200" t="s">
        <v>42</v>
      </c>
      <c r="L1" s="283"/>
    </row>
    <row r="2" ht="23.25">
      <c r="A2" s="202" t="s">
        <v>46</v>
      </c>
    </row>
    <row r="3" spans="1:18" s="204" customFormat="1" ht="16.5" thickBot="1">
      <c r="A3" s="203" t="s">
        <v>41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21" s="204" customFormat="1" ht="15">
      <c r="A4" s="206" t="s">
        <v>0</v>
      </c>
      <c r="B4" s="207"/>
      <c r="C4" s="207"/>
      <c r="D4" s="208"/>
      <c r="E4" s="209"/>
      <c r="F4" s="209"/>
      <c r="G4" s="209"/>
      <c r="H4" s="209"/>
      <c r="I4" s="210"/>
      <c r="J4" s="211" t="s">
        <v>2</v>
      </c>
      <c r="K4" s="212"/>
      <c r="L4" s="212"/>
      <c r="M4" s="212"/>
      <c r="N4" s="212"/>
      <c r="O4" s="213"/>
      <c r="P4" s="337"/>
      <c r="Q4" s="338"/>
      <c r="R4" s="338"/>
      <c r="S4" s="338"/>
      <c r="T4" s="338"/>
      <c r="U4" s="339"/>
    </row>
    <row r="5" spans="1:21" s="204" customFormat="1" ht="15.75" thickBot="1">
      <c r="A5" s="214" t="s">
        <v>5</v>
      </c>
      <c r="B5" s="215"/>
      <c r="C5" s="215"/>
      <c r="D5" s="216"/>
      <c r="E5" s="217"/>
      <c r="F5" s="217"/>
      <c r="G5" s="217"/>
      <c r="H5" s="217"/>
      <c r="I5" s="218"/>
      <c r="J5" s="219">
        <v>300</v>
      </c>
      <c r="K5" s="220">
        <v>400</v>
      </c>
      <c r="L5" s="220">
        <v>500</v>
      </c>
      <c r="M5" s="220">
        <v>600</v>
      </c>
      <c r="N5" s="217">
        <v>700</v>
      </c>
      <c r="O5" s="221">
        <v>900</v>
      </c>
      <c r="P5" s="219"/>
      <c r="Q5" s="220"/>
      <c r="R5" s="220"/>
      <c r="S5" s="220"/>
      <c r="T5" s="220"/>
      <c r="U5" s="221"/>
    </row>
    <row r="6" spans="1:24" s="228" customFormat="1" ht="15">
      <c r="A6" s="222" t="s">
        <v>30</v>
      </c>
      <c r="B6" s="223" t="s">
        <v>27</v>
      </c>
      <c r="C6" s="223"/>
      <c r="D6" s="224"/>
      <c r="E6" s="225"/>
      <c r="F6" s="225"/>
      <c r="G6" s="225"/>
      <c r="H6" s="225"/>
      <c r="I6" s="226"/>
      <c r="J6" s="224">
        <v>524</v>
      </c>
      <c r="K6" s="225">
        <v>666</v>
      </c>
      <c r="L6" s="225">
        <v>802</v>
      </c>
      <c r="M6" s="225">
        <v>934</v>
      </c>
      <c r="N6" s="225">
        <v>1063</v>
      </c>
      <c r="O6" s="227">
        <v>1312</v>
      </c>
      <c r="P6" s="224"/>
      <c r="Q6" s="225"/>
      <c r="R6" s="225"/>
      <c r="S6" s="225"/>
      <c r="T6" s="225"/>
      <c r="U6" s="226"/>
      <c r="W6" t="s">
        <v>36</v>
      </c>
      <c r="X6">
        <f>(90-70)/(LN((90-20)/(70-20)))</f>
        <v>59.44026823976924</v>
      </c>
    </row>
    <row r="7" spans="1:24" s="228" customFormat="1" ht="15">
      <c r="A7" s="222" t="s">
        <v>7</v>
      </c>
      <c r="B7" s="223"/>
      <c r="C7" s="223"/>
      <c r="D7" s="229"/>
      <c r="E7" s="230"/>
      <c r="F7" s="230"/>
      <c r="G7" s="230"/>
      <c r="H7" s="230"/>
      <c r="I7" s="231"/>
      <c r="J7" s="229">
        <v>1.3</v>
      </c>
      <c r="K7" s="230">
        <v>1.3</v>
      </c>
      <c r="L7" s="230">
        <v>1.3</v>
      </c>
      <c r="M7" s="230">
        <v>1.3</v>
      </c>
      <c r="N7" s="230">
        <v>1.3</v>
      </c>
      <c r="O7" s="232">
        <v>1.3</v>
      </c>
      <c r="P7" s="229"/>
      <c r="Q7" s="230"/>
      <c r="R7" s="230"/>
      <c r="S7" s="230"/>
      <c r="T7" s="230"/>
      <c r="U7" s="231"/>
      <c r="W7" t="s">
        <v>37</v>
      </c>
      <c r="X7">
        <f>(75-65)/(LN((75-$B$23)/(65-$B$23)))</f>
        <v>49.83288654563971</v>
      </c>
    </row>
    <row r="8" spans="1:21" s="228" customFormat="1" ht="15" hidden="1">
      <c r="A8" s="233" t="s">
        <v>31</v>
      </c>
      <c r="B8" s="234"/>
      <c r="C8" s="234"/>
      <c r="D8" s="229"/>
      <c r="E8" s="230"/>
      <c r="F8" s="230"/>
      <c r="G8" s="230"/>
      <c r="H8" s="230"/>
      <c r="I8" s="231"/>
      <c r="J8" s="229"/>
      <c r="K8" s="230"/>
      <c r="L8" s="230"/>
      <c r="M8" s="230"/>
      <c r="N8" s="230"/>
      <c r="O8" s="232"/>
      <c r="P8" s="229"/>
      <c r="Q8" s="230"/>
      <c r="R8" s="230"/>
      <c r="S8" s="230"/>
      <c r="T8" s="230"/>
      <c r="U8" s="231"/>
    </row>
    <row r="9" spans="1:21" s="228" customFormat="1" ht="15">
      <c r="A9" s="235" t="s">
        <v>9</v>
      </c>
      <c r="B9" s="234"/>
      <c r="C9" s="234"/>
      <c r="D9" s="236"/>
      <c r="E9" s="237"/>
      <c r="F9" s="237"/>
      <c r="G9" s="237"/>
      <c r="H9" s="237"/>
      <c r="I9" s="238"/>
      <c r="J9" s="236">
        <v>8.69</v>
      </c>
      <c r="K9" s="237">
        <v>11.66</v>
      </c>
      <c r="L9" s="237">
        <v>14.68</v>
      </c>
      <c r="M9" s="237">
        <v>17.74</v>
      </c>
      <c r="N9" s="237">
        <v>20.84</v>
      </c>
      <c r="O9" s="239">
        <v>27.18</v>
      </c>
      <c r="P9" s="236"/>
      <c r="Q9" s="237"/>
      <c r="R9" s="237"/>
      <c r="S9" s="237"/>
      <c r="T9" s="237"/>
      <c r="U9" s="238"/>
    </row>
    <row r="10" spans="1:21" s="228" customFormat="1" ht="15.75" thickBot="1">
      <c r="A10" s="240" t="s">
        <v>10</v>
      </c>
      <c r="B10" s="241"/>
      <c r="C10" s="241"/>
      <c r="D10" s="242"/>
      <c r="E10" s="243"/>
      <c r="F10" s="243"/>
      <c r="G10" s="243"/>
      <c r="H10" s="243"/>
      <c r="I10" s="244"/>
      <c r="J10" s="242">
        <v>2.18</v>
      </c>
      <c r="K10" s="243">
        <v>2.49</v>
      </c>
      <c r="L10" s="243">
        <v>2.82</v>
      </c>
      <c r="M10" s="243">
        <v>3.18</v>
      </c>
      <c r="N10" s="243">
        <v>3.56</v>
      </c>
      <c r="O10" s="245">
        <v>4.42</v>
      </c>
      <c r="P10" s="242"/>
      <c r="Q10" s="243"/>
      <c r="R10" s="243"/>
      <c r="S10" s="243"/>
      <c r="T10" s="243"/>
      <c r="U10" s="244"/>
    </row>
    <row r="11" spans="1:21" s="204" customFormat="1" ht="15.75" thickBo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</row>
    <row r="12" spans="1:21" s="204" customFormat="1" ht="15">
      <c r="A12" s="206" t="s">
        <v>0</v>
      </c>
      <c r="B12" s="207"/>
      <c r="C12" s="207"/>
      <c r="D12" s="285"/>
      <c r="E12" s="209"/>
      <c r="F12" s="212" t="s">
        <v>20</v>
      </c>
      <c r="G12" s="209"/>
      <c r="H12" s="209"/>
      <c r="I12" s="210"/>
      <c r="J12" s="337" t="s">
        <v>11</v>
      </c>
      <c r="K12" s="338"/>
      <c r="L12" s="338"/>
      <c r="M12" s="338"/>
      <c r="N12" s="338"/>
      <c r="O12" s="339"/>
      <c r="P12" s="337" t="s">
        <v>32</v>
      </c>
      <c r="Q12" s="338"/>
      <c r="R12" s="338"/>
      <c r="S12" s="338"/>
      <c r="T12" s="338"/>
      <c r="U12" s="339"/>
    </row>
    <row r="13" spans="1:21" s="204" customFormat="1" ht="15.75" thickBot="1">
      <c r="A13" s="214" t="s">
        <v>5</v>
      </c>
      <c r="B13" s="215"/>
      <c r="C13" s="215"/>
      <c r="D13" s="219">
        <v>300</v>
      </c>
      <c r="E13" s="220">
        <v>400</v>
      </c>
      <c r="F13" s="220">
        <v>500</v>
      </c>
      <c r="G13" s="220">
        <v>600</v>
      </c>
      <c r="H13" s="217">
        <v>700</v>
      </c>
      <c r="I13" s="221">
        <v>900</v>
      </c>
      <c r="J13" s="219">
        <v>300</v>
      </c>
      <c r="K13" s="220">
        <v>400</v>
      </c>
      <c r="L13" s="220">
        <v>500</v>
      </c>
      <c r="M13" s="220">
        <v>600</v>
      </c>
      <c r="N13" s="217">
        <v>700</v>
      </c>
      <c r="O13" s="221">
        <v>900</v>
      </c>
      <c r="P13" s="219">
        <v>300</v>
      </c>
      <c r="Q13" s="220">
        <v>400</v>
      </c>
      <c r="R13" s="220">
        <v>500</v>
      </c>
      <c r="S13" s="220">
        <v>600</v>
      </c>
      <c r="T13" s="217">
        <v>700</v>
      </c>
      <c r="U13" s="221">
        <v>900</v>
      </c>
    </row>
    <row r="14" spans="1:21" s="228" customFormat="1" ht="15">
      <c r="A14" s="222" t="s">
        <v>30</v>
      </c>
      <c r="B14" s="223" t="s">
        <v>27</v>
      </c>
      <c r="C14" s="223"/>
      <c r="D14" s="224">
        <v>755</v>
      </c>
      <c r="E14" s="225">
        <v>953</v>
      </c>
      <c r="F14" s="225">
        <v>1141</v>
      </c>
      <c r="G14" s="225">
        <v>1322</v>
      </c>
      <c r="H14" s="225">
        <v>1499</v>
      </c>
      <c r="I14" s="226">
        <v>1841</v>
      </c>
      <c r="J14" s="224">
        <v>942</v>
      </c>
      <c r="K14" s="225">
        <v>1202</v>
      </c>
      <c r="L14" s="225">
        <v>1449</v>
      </c>
      <c r="M14" s="225">
        <v>1683</v>
      </c>
      <c r="N14" s="225">
        <v>1907</v>
      </c>
      <c r="O14" s="226">
        <v>2326</v>
      </c>
      <c r="P14" s="224">
        <v>1334</v>
      </c>
      <c r="Q14" s="225">
        <v>1700</v>
      </c>
      <c r="R14" s="225">
        <v>2048</v>
      </c>
      <c r="S14" s="225">
        <v>2379</v>
      </c>
      <c r="T14" s="225">
        <v>2696</v>
      </c>
      <c r="U14" s="226">
        <v>3297</v>
      </c>
    </row>
    <row r="15" spans="1:21" s="228" customFormat="1" ht="15">
      <c r="A15" s="222" t="s">
        <v>7</v>
      </c>
      <c r="B15" s="223"/>
      <c r="C15" s="223"/>
      <c r="D15" s="229">
        <v>1.31</v>
      </c>
      <c r="E15" s="230">
        <v>1.31</v>
      </c>
      <c r="F15" s="230">
        <v>1.32</v>
      </c>
      <c r="G15" s="230">
        <v>1.32</v>
      </c>
      <c r="H15" s="230">
        <v>1.32</v>
      </c>
      <c r="I15" s="231">
        <v>1.33</v>
      </c>
      <c r="J15" s="229">
        <v>1.31</v>
      </c>
      <c r="K15" s="230">
        <v>1.32</v>
      </c>
      <c r="L15" s="230">
        <v>1.32</v>
      </c>
      <c r="M15" s="230">
        <v>1.33</v>
      </c>
      <c r="N15" s="230">
        <v>1.33</v>
      </c>
      <c r="O15" s="231">
        <v>1.34</v>
      </c>
      <c r="P15" s="229">
        <v>1.29</v>
      </c>
      <c r="Q15" s="230">
        <v>1.3</v>
      </c>
      <c r="R15" s="230">
        <v>1.31</v>
      </c>
      <c r="S15" s="230">
        <v>1.32</v>
      </c>
      <c r="T15" s="230">
        <v>1.33</v>
      </c>
      <c r="U15" s="231">
        <v>1.34</v>
      </c>
    </row>
    <row r="16" spans="1:21" s="228" customFormat="1" ht="15" hidden="1">
      <c r="A16" s="233" t="s">
        <v>31</v>
      </c>
      <c r="B16" s="234"/>
      <c r="C16" s="234"/>
      <c r="D16" s="229"/>
      <c r="E16" s="230"/>
      <c r="F16" s="230"/>
      <c r="G16" s="230"/>
      <c r="H16" s="230"/>
      <c r="I16" s="231"/>
      <c r="J16" s="229"/>
      <c r="K16" s="230"/>
      <c r="L16" s="230"/>
      <c r="M16" s="230"/>
      <c r="N16" s="230"/>
      <c r="O16" s="231"/>
      <c r="P16" s="229"/>
      <c r="Q16" s="230"/>
      <c r="R16" s="230"/>
      <c r="S16" s="230"/>
      <c r="T16" s="230"/>
      <c r="U16" s="231"/>
    </row>
    <row r="17" spans="1:21" s="228" customFormat="1" ht="15">
      <c r="A17" s="235" t="s">
        <v>9</v>
      </c>
      <c r="B17" s="234"/>
      <c r="C17" s="234"/>
      <c r="D17" s="236">
        <v>13.87</v>
      </c>
      <c r="E17" s="237">
        <v>18.62</v>
      </c>
      <c r="F17" s="237">
        <v>23.45</v>
      </c>
      <c r="G17" s="237">
        <v>28.36</v>
      </c>
      <c r="H17" s="237">
        <v>33.35</v>
      </c>
      <c r="I17" s="238">
        <v>43.55</v>
      </c>
      <c r="J17" s="236">
        <v>16.27</v>
      </c>
      <c r="K17" s="237">
        <v>21.99</v>
      </c>
      <c r="L17" s="237">
        <v>27.78</v>
      </c>
      <c r="M17" s="237">
        <v>33.63</v>
      </c>
      <c r="N17" s="237">
        <v>39.55</v>
      </c>
      <c r="O17" s="238">
        <v>51.59</v>
      </c>
      <c r="P17" s="236">
        <v>24.44</v>
      </c>
      <c r="Q17" s="237">
        <v>33.04</v>
      </c>
      <c r="R17" s="237">
        <v>41.77</v>
      </c>
      <c r="S17" s="237">
        <v>50.61</v>
      </c>
      <c r="T17" s="237">
        <v>59.58</v>
      </c>
      <c r="U17" s="238">
        <v>77.88</v>
      </c>
    </row>
    <row r="18" spans="1:21" s="228" customFormat="1" ht="15.75" thickBot="1">
      <c r="A18" s="240" t="s">
        <v>10</v>
      </c>
      <c r="B18" s="241"/>
      <c r="C18" s="241"/>
      <c r="D18" s="242">
        <v>3.5</v>
      </c>
      <c r="E18" s="243">
        <v>4.42</v>
      </c>
      <c r="F18" s="243">
        <v>5.33</v>
      </c>
      <c r="G18" s="243">
        <v>6.22</v>
      </c>
      <c r="H18" s="243">
        <v>7.09</v>
      </c>
      <c r="I18" s="244">
        <v>8.77</v>
      </c>
      <c r="J18" s="242">
        <v>3.55</v>
      </c>
      <c r="K18" s="243">
        <v>4.47</v>
      </c>
      <c r="L18" s="243">
        <v>5.38</v>
      </c>
      <c r="M18" s="243">
        <v>6.27</v>
      </c>
      <c r="N18" s="243">
        <v>7.14</v>
      </c>
      <c r="O18" s="244">
        <v>8.84</v>
      </c>
      <c r="P18" s="242">
        <v>5.29</v>
      </c>
      <c r="Q18" s="243">
        <v>6.71</v>
      </c>
      <c r="R18" s="243">
        <v>8.07</v>
      </c>
      <c r="S18" s="243">
        <v>9.39</v>
      </c>
      <c r="T18" s="243">
        <v>10.65</v>
      </c>
      <c r="U18" s="244">
        <v>13.02</v>
      </c>
    </row>
    <row r="19" spans="1:21" s="204" customFormat="1" ht="16.5" thickBot="1">
      <c r="A19" s="247"/>
      <c r="B19" s="248"/>
      <c r="C19" s="248"/>
      <c r="D19" s="249"/>
      <c r="E19" s="249"/>
      <c r="F19" s="249"/>
      <c r="G19" s="250"/>
      <c r="H19" s="250"/>
      <c r="I19" s="250"/>
      <c r="J19" s="249"/>
      <c r="K19" s="249"/>
      <c r="L19" s="249"/>
      <c r="M19" s="249"/>
      <c r="N19" s="249"/>
      <c r="O19" s="250"/>
      <c r="P19" s="249"/>
      <c r="Q19" s="249"/>
      <c r="R19" s="249"/>
      <c r="S19" s="249"/>
      <c r="T19" s="249"/>
      <c r="U19" s="249"/>
    </row>
    <row r="20" spans="1:21" s="204" customFormat="1" ht="15.75" thickBot="1">
      <c r="A20" s="321" t="s">
        <v>13</v>
      </c>
      <c r="B20" s="322"/>
      <c r="C20" s="323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</row>
    <row r="21" spans="1:21" s="204" customFormat="1" ht="15">
      <c r="A21" s="252" t="s">
        <v>33</v>
      </c>
      <c r="B21" s="253">
        <v>90</v>
      </c>
      <c r="C21" s="254" t="s">
        <v>15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</row>
    <row r="22" spans="1:21" s="204" customFormat="1" ht="15">
      <c r="A22" s="255" t="s">
        <v>34</v>
      </c>
      <c r="B22" s="256">
        <v>70</v>
      </c>
      <c r="C22" s="257" t="s">
        <v>15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</row>
    <row r="23" spans="1:3" s="204" customFormat="1" ht="15">
      <c r="A23" s="258" t="s">
        <v>35</v>
      </c>
      <c r="B23" s="259">
        <v>20</v>
      </c>
      <c r="C23" s="260" t="s">
        <v>15</v>
      </c>
    </row>
    <row r="24" spans="1:3" s="204" customFormat="1" ht="15.75" thickBot="1">
      <c r="A24" s="261" t="s">
        <v>38</v>
      </c>
      <c r="B24" s="284">
        <f>(B21-B22)/(LN((B21-B23)/(B22-B23)))</f>
        <v>59.44026823976924</v>
      </c>
      <c r="C24" s="262" t="s">
        <v>15</v>
      </c>
    </row>
    <row r="25" spans="1:3" s="265" customFormat="1" ht="15" hidden="1">
      <c r="A25" s="263" t="s">
        <v>39</v>
      </c>
      <c r="B25">
        <f>(75-65)/(LN((75-20)/(65-20)))</f>
        <v>49.83288654563971</v>
      </c>
      <c r="C25" s="263" t="s">
        <v>40</v>
      </c>
    </row>
    <row r="26" spans="1:3" s="265" customFormat="1" ht="15">
      <c r="A26" s="263"/>
      <c r="B26" s="264"/>
      <c r="C26" s="263"/>
    </row>
    <row r="27" spans="2:23" s="204" customFormat="1" ht="16.5" thickBot="1">
      <c r="B27" s="266"/>
      <c r="C27" s="266"/>
      <c r="D27" s="266"/>
      <c r="E27" s="266"/>
      <c r="F27" s="266">
        <f>B21</f>
        <v>90</v>
      </c>
      <c r="G27" s="266">
        <f>B22</f>
        <v>70</v>
      </c>
      <c r="H27" s="266">
        <f>B23</f>
        <v>20</v>
      </c>
      <c r="I27" s="266" t="s">
        <v>45</v>
      </c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W27" s="201"/>
    </row>
    <row r="28" spans="2:23" s="204" customFormat="1" ht="15.75" customHeight="1">
      <c r="B28" s="324" t="s">
        <v>0</v>
      </c>
      <c r="C28" s="325"/>
      <c r="D28" s="324" t="s">
        <v>28</v>
      </c>
      <c r="E28" s="340"/>
      <c r="F28" s="340"/>
      <c r="G28" s="340"/>
      <c r="H28" s="340"/>
      <c r="I28" s="325"/>
      <c r="J28" s="324" t="s">
        <v>2</v>
      </c>
      <c r="K28" s="340"/>
      <c r="L28" s="340"/>
      <c r="M28" s="340"/>
      <c r="N28" s="340"/>
      <c r="O28" s="325"/>
      <c r="P28" s="324" t="s">
        <v>29</v>
      </c>
      <c r="Q28" s="340"/>
      <c r="R28" s="340"/>
      <c r="S28" s="340"/>
      <c r="T28" s="340"/>
      <c r="U28" s="325"/>
      <c r="W28" s="201"/>
    </row>
    <row r="29" spans="1:23" s="204" customFormat="1" ht="16.5" thickBot="1">
      <c r="A29" s="267"/>
      <c r="B29" s="341" t="s">
        <v>5</v>
      </c>
      <c r="C29" s="342"/>
      <c r="D29" s="268">
        <v>300</v>
      </c>
      <c r="E29" s="269">
        <v>400</v>
      </c>
      <c r="F29" s="269">
        <v>500</v>
      </c>
      <c r="G29" s="269">
        <v>600</v>
      </c>
      <c r="H29" s="269">
        <v>700</v>
      </c>
      <c r="I29" s="270">
        <v>900</v>
      </c>
      <c r="J29" s="268">
        <v>300</v>
      </c>
      <c r="K29" s="269">
        <v>400</v>
      </c>
      <c r="L29" s="269">
        <v>500</v>
      </c>
      <c r="M29" s="269">
        <v>600</v>
      </c>
      <c r="N29" s="269">
        <v>700</v>
      </c>
      <c r="O29" s="270">
        <v>900</v>
      </c>
      <c r="P29" s="268">
        <v>300</v>
      </c>
      <c r="Q29" s="269">
        <v>400</v>
      </c>
      <c r="R29" s="269">
        <v>500</v>
      </c>
      <c r="S29" s="269">
        <v>600</v>
      </c>
      <c r="T29" s="269">
        <v>700</v>
      </c>
      <c r="U29" s="270">
        <v>900</v>
      </c>
      <c r="W29" s="201"/>
    </row>
    <row r="30" spans="1:23" s="204" customFormat="1" ht="15" customHeight="1" hidden="1">
      <c r="A30" s="328" t="s">
        <v>19</v>
      </c>
      <c r="B30" s="331">
        <v>300</v>
      </c>
      <c r="C30" s="332"/>
      <c r="D30" s="271">
        <f>(($B$24/50)^D$7)*(D$6/1000*$B30)</f>
        <v>0</v>
      </c>
      <c r="E30" s="272">
        <f>(($B$24/50)^E$7)*(E$6/1000*$B30)</f>
        <v>0</v>
      </c>
      <c r="F30" s="272">
        <f>(($B$24/50)^F$7)*(F$6/1000*$B30)</f>
        <v>0</v>
      </c>
      <c r="G30" s="272">
        <f>(($B$24/50)^G$7)*(G$6/1000*$B30)</f>
        <v>0</v>
      </c>
      <c r="H30" s="272"/>
      <c r="I30" s="273">
        <f>(($B$24/50)^I$7)*(I$6/1000*$B30)</f>
        <v>0</v>
      </c>
      <c r="J30" s="271">
        <f>(($B$24/50)^J$7)*(J$6/1000*$B30)</f>
        <v>196.83237143186753</v>
      </c>
      <c r="K30" s="272">
        <f>(($B$24/50)^K$7)*(K$6/1000*$B30)</f>
        <v>250.17244155271712</v>
      </c>
      <c r="L30" s="272">
        <f>(($B$24/50)^L$7)*(L$6/1000*$B30)</f>
        <v>301.25870589381253</v>
      </c>
      <c r="M30" s="272">
        <f>(($B$24/50)^M$7)*(M$6/1000*$B30)</f>
        <v>350.84243304840504</v>
      </c>
      <c r="N30" s="272"/>
      <c r="O30" s="273">
        <f>(($B$24/50)^O$7)*(O$6/1000*$B30)</f>
        <v>492.8321971729202</v>
      </c>
      <c r="P30" s="271">
        <f>(($B$24/50)^P$7)*(P$6/1000*$B30)</f>
        <v>0</v>
      </c>
      <c r="Q30" s="272">
        <f>(($B$24/50)^Q$7)*(Q$6/1000*$B30)</f>
        <v>0</v>
      </c>
      <c r="R30" s="272">
        <f>(($B$24/50)^R$7)*(R$6/1000*$B30)</f>
        <v>0</v>
      </c>
      <c r="S30" s="272">
        <f>(($B$24/50)^S$7)*(S$6/1000*$B30)</f>
        <v>0</v>
      </c>
      <c r="T30" s="272"/>
      <c r="U30" s="273">
        <f>(($B$24/50)^U$7)*(U$6/1000*$B30)</f>
        <v>0</v>
      </c>
      <c r="V30" s="328" t="s">
        <v>19</v>
      </c>
      <c r="W30" s="201"/>
    </row>
    <row r="31" spans="1:23" s="204" customFormat="1" ht="15.75">
      <c r="A31" s="329"/>
      <c r="B31" s="326">
        <v>400</v>
      </c>
      <c r="C31" s="327"/>
      <c r="D31" s="274">
        <f aca="true" t="shared" si="0" ref="D31:D50">$D$6*(($B$24/$B$25)^$D$7)*$B31/1000</f>
        <v>0</v>
      </c>
      <c r="E31" s="275">
        <f aca="true" t="shared" si="1" ref="E31:E50">$E$6*(($B$24/$B$25)^$E$7)*$B31/1000</f>
        <v>0</v>
      </c>
      <c r="F31" s="275">
        <f aca="true" t="shared" si="2" ref="F31:F50">$F$6*(($B$24/$B$25)^$F$7)*$B31/1000</f>
        <v>0</v>
      </c>
      <c r="G31" s="275">
        <f aca="true" t="shared" si="3" ref="G31:G50">$G$6*(($B$24/$B$25)^$G$7)*$B31/1000</f>
        <v>0</v>
      </c>
      <c r="H31" s="275">
        <f aca="true" t="shared" si="4" ref="H31:H50">$H$6*(($B$24/$B$25)^$H$7)*$B31/1000</f>
        <v>0</v>
      </c>
      <c r="I31" s="276">
        <f aca="true" t="shared" si="5" ref="I31:I50">$I$6*(($B$24/$B$25)^$I$7)*$B31/1000</f>
        <v>0</v>
      </c>
      <c r="J31" s="274">
        <v>0</v>
      </c>
      <c r="K31" s="275">
        <v>0</v>
      </c>
      <c r="L31" s="275">
        <f aca="true" t="shared" si="6" ref="L31:L48">$L$6*(($B$24/$B$25)^$L$7)*$B31/1000</f>
        <v>403.4302793641413</v>
      </c>
      <c r="M31" s="275">
        <f aca="true" t="shared" si="7" ref="M31:M47">$M$6*(($B$24/$B$25)^$M$7)*$B31/1000</f>
        <v>469.83027546896255</v>
      </c>
      <c r="N31" s="275">
        <f>$N$6*(($B$24/$B$25)^$N$7)*$B31/1000</f>
        <v>534.7211807532196</v>
      </c>
      <c r="O31" s="276">
        <f>$O$6*(($B$24/$B$25)^$O$7)*$B31/1000</f>
        <v>659.9757188600416</v>
      </c>
      <c r="P31" s="274">
        <f aca="true" t="shared" si="8" ref="P31:P50">$P$6*(($B$24/$B$25)^$P$7)*$B31/1000</f>
        <v>0</v>
      </c>
      <c r="Q31" s="275">
        <f aca="true" t="shared" si="9" ref="Q31:Q50">$Q$6*(($B$24/$B$25)^$Q$7)*$B31/1000</f>
        <v>0</v>
      </c>
      <c r="R31" s="275">
        <f aca="true" t="shared" si="10" ref="R31:R50">$R$6*(($B$24/$B$25)^$R$7)*$B31/1000</f>
        <v>0</v>
      </c>
      <c r="S31" s="275">
        <f aca="true" t="shared" si="11" ref="S31:S50">$S$6*(($B$24/$B$25)^$S$7)*$B31/1000</f>
        <v>0</v>
      </c>
      <c r="T31" s="275">
        <f aca="true" t="shared" si="12" ref="T31:T50">$T$6*(($B$24/$B$25)^$T$7)*$B31/1000</f>
        <v>0</v>
      </c>
      <c r="U31" s="276">
        <f aca="true" t="shared" si="13" ref="U31:U50">$U$6*(($B$24/$B$25)^$U$7)*$B31/1000</f>
        <v>0</v>
      </c>
      <c r="V31" s="329"/>
      <c r="W31" s="201"/>
    </row>
    <row r="32" spans="1:23" s="204" customFormat="1" ht="15.75">
      <c r="A32" s="329"/>
      <c r="B32" s="326">
        <v>500</v>
      </c>
      <c r="C32" s="327"/>
      <c r="D32" s="274">
        <f t="shared" si="0"/>
        <v>0</v>
      </c>
      <c r="E32" s="275">
        <f t="shared" si="1"/>
        <v>0</v>
      </c>
      <c r="F32" s="275">
        <f t="shared" si="2"/>
        <v>0</v>
      </c>
      <c r="G32" s="275">
        <f t="shared" si="3"/>
        <v>0</v>
      </c>
      <c r="H32" s="275">
        <f t="shared" si="4"/>
        <v>0</v>
      </c>
      <c r="I32" s="276">
        <f t="shared" si="5"/>
        <v>0</v>
      </c>
      <c r="J32" s="274">
        <f>$J$6*(($B$24/$B$25)^$J$7)*$B32/1000</f>
        <v>329.4848291564994</v>
      </c>
      <c r="K32" s="275">
        <f aca="true" t="shared" si="14" ref="K32:K50">$K$6*(($B$24/$B$25)^$K$7)*$B32/1000</f>
        <v>418.77270270654316</v>
      </c>
      <c r="L32" s="275">
        <f t="shared" si="6"/>
        <v>504.2878492051766</v>
      </c>
      <c r="M32" s="275">
        <f t="shared" si="7"/>
        <v>587.2878443362032</v>
      </c>
      <c r="N32" s="275">
        <f>$N$6*(($B$24/$B$25)^$N$7)*$B32/1000</f>
        <v>668.4014759415246</v>
      </c>
      <c r="O32" s="276">
        <f>$O$6*(($B$24/$B$25)^$O$7)*$B32/1000</f>
        <v>824.969648575052</v>
      </c>
      <c r="P32" s="274">
        <f t="shared" si="8"/>
        <v>0</v>
      </c>
      <c r="Q32" s="275">
        <f t="shared" si="9"/>
        <v>0</v>
      </c>
      <c r="R32" s="275">
        <f t="shared" si="10"/>
        <v>0</v>
      </c>
      <c r="S32" s="275">
        <f t="shared" si="11"/>
        <v>0</v>
      </c>
      <c r="T32" s="275">
        <f t="shared" si="12"/>
        <v>0</v>
      </c>
      <c r="U32" s="276">
        <f t="shared" si="13"/>
        <v>0</v>
      </c>
      <c r="V32" s="329"/>
      <c r="W32" s="201"/>
    </row>
    <row r="33" spans="1:23" s="204" customFormat="1" ht="15.75">
      <c r="A33" s="329"/>
      <c r="B33" s="326">
        <v>600</v>
      </c>
      <c r="C33" s="327"/>
      <c r="D33" s="274">
        <f t="shared" si="0"/>
        <v>0</v>
      </c>
      <c r="E33" s="275">
        <f t="shared" si="1"/>
        <v>0</v>
      </c>
      <c r="F33" s="275">
        <f t="shared" si="2"/>
        <v>0</v>
      </c>
      <c r="G33" s="275">
        <f t="shared" si="3"/>
        <v>0</v>
      </c>
      <c r="H33" s="275">
        <f t="shared" si="4"/>
        <v>0</v>
      </c>
      <c r="I33" s="276">
        <f t="shared" si="5"/>
        <v>0</v>
      </c>
      <c r="J33" s="274">
        <v>0</v>
      </c>
      <c r="K33" s="275">
        <f t="shared" si="14"/>
        <v>502.5272432478518</v>
      </c>
      <c r="L33" s="275">
        <f t="shared" si="6"/>
        <v>605.1454190462118</v>
      </c>
      <c r="M33" s="275">
        <f t="shared" si="7"/>
        <v>704.7454132034438</v>
      </c>
      <c r="N33" s="275">
        <f>$N$6*(($B$24/$B$25)^$N$7)*$B33/1000</f>
        <v>802.0817711298296</v>
      </c>
      <c r="O33" s="276">
        <f>$O$6*(($B$24/$B$25)^$O$7)*$B33/1000</f>
        <v>989.9635782900624</v>
      </c>
      <c r="P33" s="274">
        <f t="shared" si="8"/>
        <v>0</v>
      </c>
      <c r="Q33" s="275">
        <f t="shared" si="9"/>
        <v>0</v>
      </c>
      <c r="R33" s="275">
        <f t="shared" si="10"/>
        <v>0</v>
      </c>
      <c r="S33" s="275">
        <f t="shared" si="11"/>
        <v>0</v>
      </c>
      <c r="T33" s="275">
        <f t="shared" si="12"/>
        <v>0</v>
      </c>
      <c r="U33" s="276">
        <f t="shared" si="13"/>
        <v>0</v>
      </c>
      <c r="V33" s="329"/>
      <c r="W33" s="201"/>
    </row>
    <row r="34" spans="1:23" s="204" customFormat="1" ht="15.75">
      <c r="A34" s="329"/>
      <c r="B34" s="326">
        <v>700</v>
      </c>
      <c r="C34" s="327"/>
      <c r="D34" s="274">
        <f t="shared" si="0"/>
        <v>0</v>
      </c>
      <c r="E34" s="275">
        <f t="shared" si="1"/>
        <v>0</v>
      </c>
      <c r="F34" s="275">
        <f t="shared" si="2"/>
        <v>0</v>
      </c>
      <c r="G34" s="275">
        <f t="shared" si="3"/>
        <v>0</v>
      </c>
      <c r="H34" s="275">
        <f t="shared" si="4"/>
        <v>0</v>
      </c>
      <c r="I34" s="276">
        <f t="shared" si="5"/>
        <v>0</v>
      </c>
      <c r="J34" s="274">
        <v>0</v>
      </c>
      <c r="K34" s="275">
        <v>0</v>
      </c>
      <c r="L34" s="275">
        <v>0</v>
      </c>
      <c r="M34" s="275">
        <f t="shared" si="7"/>
        <v>822.2029820706845</v>
      </c>
      <c r="N34" s="275">
        <v>0</v>
      </c>
      <c r="O34" s="276">
        <v>0</v>
      </c>
      <c r="P34" s="274">
        <f t="shared" si="8"/>
        <v>0</v>
      </c>
      <c r="Q34" s="275">
        <f t="shared" si="9"/>
        <v>0</v>
      </c>
      <c r="R34" s="275">
        <f t="shared" si="10"/>
        <v>0</v>
      </c>
      <c r="S34" s="275">
        <f t="shared" si="11"/>
        <v>0</v>
      </c>
      <c r="T34" s="275">
        <f t="shared" si="12"/>
        <v>0</v>
      </c>
      <c r="U34" s="276">
        <f t="shared" si="13"/>
        <v>0</v>
      </c>
      <c r="V34" s="329"/>
      <c r="W34" s="201"/>
    </row>
    <row r="35" spans="1:23" s="204" customFormat="1" ht="15.75">
      <c r="A35" s="329"/>
      <c r="B35" s="326">
        <v>800</v>
      </c>
      <c r="C35" s="327"/>
      <c r="D35" s="274">
        <f t="shared" si="0"/>
        <v>0</v>
      </c>
      <c r="E35" s="275">
        <f t="shared" si="1"/>
        <v>0</v>
      </c>
      <c r="F35" s="275">
        <f t="shared" si="2"/>
        <v>0</v>
      </c>
      <c r="G35" s="275">
        <f t="shared" si="3"/>
        <v>0</v>
      </c>
      <c r="H35" s="275">
        <f t="shared" si="4"/>
        <v>0</v>
      </c>
      <c r="I35" s="276">
        <f t="shared" si="5"/>
        <v>0</v>
      </c>
      <c r="J35" s="274">
        <v>0</v>
      </c>
      <c r="K35" s="275">
        <f t="shared" si="14"/>
        <v>670.036324330469</v>
      </c>
      <c r="L35" s="275">
        <f t="shared" si="6"/>
        <v>806.8605587282826</v>
      </c>
      <c r="M35" s="275">
        <f t="shared" si="7"/>
        <v>939.6605509379251</v>
      </c>
      <c r="N35" s="275">
        <f>$N$6*(($B$24/$B$25)^$N$7)*$B35/1000</f>
        <v>1069.4423615064393</v>
      </c>
      <c r="O35" s="276">
        <f>$O$6*(($B$24/$B$25)^$O$7)*$B35/1000</f>
        <v>1319.9514377200833</v>
      </c>
      <c r="P35" s="274">
        <f t="shared" si="8"/>
        <v>0</v>
      </c>
      <c r="Q35" s="275">
        <f t="shared" si="9"/>
        <v>0</v>
      </c>
      <c r="R35" s="275">
        <f t="shared" si="10"/>
        <v>0</v>
      </c>
      <c r="S35" s="275">
        <f t="shared" si="11"/>
        <v>0</v>
      </c>
      <c r="T35" s="275">
        <f t="shared" si="12"/>
        <v>0</v>
      </c>
      <c r="U35" s="276">
        <f t="shared" si="13"/>
        <v>0</v>
      </c>
      <c r="V35" s="329"/>
      <c r="W35" s="201"/>
    </row>
    <row r="36" spans="1:23" s="204" customFormat="1" ht="15.75">
      <c r="A36" s="329"/>
      <c r="B36" s="326">
        <v>900</v>
      </c>
      <c r="C36" s="327"/>
      <c r="D36" s="274">
        <f t="shared" si="0"/>
        <v>0</v>
      </c>
      <c r="E36" s="275">
        <f t="shared" si="1"/>
        <v>0</v>
      </c>
      <c r="F36" s="275">
        <f t="shared" si="2"/>
        <v>0</v>
      </c>
      <c r="G36" s="275">
        <f t="shared" si="3"/>
        <v>0</v>
      </c>
      <c r="H36" s="275">
        <f t="shared" si="4"/>
        <v>0</v>
      </c>
      <c r="I36" s="276">
        <f t="shared" si="5"/>
        <v>0</v>
      </c>
      <c r="J36" s="274">
        <v>0</v>
      </c>
      <c r="K36" s="275">
        <v>0</v>
      </c>
      <c r="L36" s="275">
        <v>0</v>
      </c>
      <c r="M36" s="275">
        <f t="shared" si="7"/>
        <v>1057.1181198051659</v>
      </c>
      <c r="N36" s="275">
        <v>0</v>
      </c>
      <c r="O36" s="276">
        <v>0</v>
      </c>
      <c r="P36" s="274">
        <f t="shared" si="8"/>
        <v>0</v>
      </c>
      <c r="Q36" s="275">
        <f t="shared" si="9"/>
        <v>0</v>
      </c>
      <c r="R36" s="275">
        <f t="shared" si="10"/>
        <v>0</v>
      </c>
      <c r="S36" s="275">
        <f t="shared" si="11"/>
        <v>0</v>
      </c>
      <c r="T36" s="275">
        <f t="shared" si="12"/>
        <v>0</v>
      </c>
      <c r="U36" s="276">
        <f t="shared" si="13"/>
        <v>0</v>
      </c>
      <c r="V36" s="329"/>
      <c r="W36" s="201"/>
    </row>
    <row r="37" spans="1:23" s="204" customFormat="1" ht="15.75">
      <c r="A37" s="329"/>
      <c r="B37" s="326">
        <v>1000</v>
      </c>
      <c r="C37" s="327"/>
      <c r="D37" s="274">
        <f t="shared" si="0"/>
        <v>0</v>
      </c>
      <c r="E37" s="275">
        <f t="shared" si="1"/>
        <v>0</v>
      </c>
      <c r="F37" s="275">
        <f t="shared" si="2"/>
        <v>0</v>
      </c>
      <c r="G37" s="275">
        <f t="shared" si="3"/>
        <v>0</v>
      </c>
      <c r="H37" s="275">
        <f t="shared" si="4"/>
        <v>0</v>
      </c>
      <c r="I37" s="276">
        <f t="shared" si="5"/>
        <v>0</v>
      </c>
      <c r="J37" s="274">
        <v>0</v>
      </c>
      <c r="K37" s="275">
        <f t="shared" si="14"/>
        <v>837.5454054130863</v>
      </c>
      <c r="L37" s="275">
        <f t="shared" si="6"/>
        <v>1008.5756984103532</v>
      </c>
      <c r="M37" s="275">
        <f t="shared" si="7"/>
        <v>1174.5756886724064</v>
      </c>
      <c r="N37" s="275">
        <f>$N$6*(($B$24/$B$25)^$N$7)*$B37/1000</f>
        <v>1336.8029518830492</v>
      </c>
      <c r="O37" s="276">
        <f>$O$6*(($B$24/$B$25)^$O$7)*$B37/1000</f>
        <v>1649.939297150104</v>
      </c>
      <c r="P37" s="274">
        <f t="shared" si="8"/>
        <v>0</v>
      </c>
      <c r="Q37" s="275">
        <f t="shared" si="9"/>
        <v>0</v>
      </c>
      <c r="R37" s="275">
        <f t="shared" si="10"/>
        <v>0</v>
      </c>
      <c r="S37" s="275">
        <f t="shared" si="11"/>
        <v>0</v>
      </c>
      <c r="T37" s="275">
        <f t="shared" si="12"/>
        <v>0</v>
      </c>
      <c r="U37" s="276">
        <f t="shared" si="13"/>
        <v>0</v>
      </c>
      <c r="V37" s="329"/>
      <c r="W37" s="201"/>
    </row>
    <row r="38" spans="1:23" s="204" customFormat="1" ht="15.75">
      <c r="A38" s="329"/>
      <c r="B38" s="326">
        <v>1100</v>
      </c>
      <c r="C38" s="327"/>
      <c r="D38" s="274">
        <f t="shared" si="0"/>
        <v>0</v>
      </c>
      <c r="E38" s="275">
        <f t="shared" si="1"/>
        <v>0</v>
      </c>
      <c r="F38" s="275">
        <f t="shared" si="2"/>
        <v>0</v>
      </c>
      <c r="G38" s="275">
        <f t="shared" si="3"/>
        <v>0</v>
      </c>
      <c r="H38" s="275">
        <f t="shared" si="4"/>
        <v>0</v>
      </c>
      <c r="I38" s="276">
        <f t="shared" si="5"/>
        <v>0</v>
      </c>
      <c r="J38" s="274">
        <v>0</v>
      </c>
      <c r="K38" s="275">
        <v>0</v>
      </c>
      <c r="L38" s="275">
        <v>0</v>
      </c>
      <c r="M38" s="275">
        <v>0</v>
      </c>
      <c r="N38" s="275">
        <v>0</v>
      </c>
      <c r="O38" s="276">
        <v>0</v>
      </c>
      <c r="P38" s="274">
        <f t="shared" si="8"/>
        <v>0</v>
      </c>
      <c r="Q38" s="275">
        <f t="shared" si="9"/>
        <v>0</v>
      </c>
      <c r="R38" s="275">
        <f t="shared" si="10"/>
        <v>0</v>
      </c>
      <c r="S38" s="275">
        <f t="shared" si="11"/>
        <v>0</v>
      </c>
      <c r="T38" s="275">
        <f t="shared" si="12"/>
        <v>0</v>
      </c>
      <c r="U38" s="276">
        <f t="shared" si="13"/>
        <v>0</v>
      </c>
      <c r="V38" s="329"/>
      <c r="W38" s="201"/>
    </row>
    <row r="39" spans="1:23" s="204" customFormat="1" ht="15.75">
      <c r="A39" s="329"/>
      <c r="B39" s="326">
        <v>1200</v>
      </c>
      <c r="C39" s="327"/>
      <c r="D39" s="274">
        <f t="shared" si="0"/>
        <v>0</v>
      </c>
      <c r="E39" s="275">
        <f t="shared" si="1"/>
        <v>0</v>
      </c>
      <c r="F39" s="275">
        <f t="shared" si="2"/>
        <v>0</v>
      </c>
      <c r="G39" s="275">
        <f t="shared" si="3"/>
        <v>0</v>
      </c>
      <c r="H39" s="275">
        <f t="shared" si="4"/>
        <v>0</v>
      </c>
      <c r="I39" s="276">
        <f t="shared" si="5"/>
        <v>0</v>
      </c>
      <c r="J39" s="274">
        <f>$J$6*(($B$24/$B$25)^$J$7)*$B39/1000</f>
        <v>790.7635899755986</v>
      </c>
      <c r="K39" s="275">
        <f t="shared" si="14"/>
        <v>1005.0544864957036</v>
      </c>
      <c r="L39" s="275">
        <f t="shared" si="6"/>
        <v>1210.2908380924237</v>
      </c>
      <c r="M39" s="275">
        <f t="shared" si="7"/>
        <v>1409.4908264068877</v>
      </c>
      <c r="N39" s="275">
        <f>$N$6*(($B$24/$B$25)^$N$7)*$B39/1000</f>
        <v>1604.1635422596592</v>
      </c>
      <c r="O39" s="276">
        <v>0</v>
      </c>
      <c r="P39" s="274">
        <f t="shared" si="8"/>
        <v>0</v>
      </c>
      <c r="Q39" s="275">
        <f t="shared" si="9"/>
        <v>0</v>
      </c>
      <c r="R39" s="275">
        <f t="shared" si="10"/>
        <v>0</v>
      </c>
      <c r="S39" s="275">
        <f t="shared" si="11"/>
        <v>0</v>
      </c>
      <c r="T39" s="275">
        <f t="shared" si="12"/>
        <v>0</v>
      </c>
      <c r="U39" s="276">
        <f t="shared" si="13"/>
        <v>0</v>
      </c>
      <c r="V39" s="329"/>
      <c r="W39" s="201"/>
    </row>
    <row r="40" spans="1:23" s="204" customFormat="1" ht="15.75">
      <c r="A40" s="329"/>
      <c r="B40" s="326">
        <v>1300</v>
      </c>
      <c r="C40" s="327"/>
      <c r="D40" s="274">
        <f t="shared" si="0"/>
        <v>0</v>
      </c>
      <c r="E40" s="275">
        <f t="shared" si="1"/>
        <v>0</v>
      </c>
      <c r="F40" s="275">
        <f t="shared" si="2"/>
        <v>0</v>
      </c>
      <c r="G40" s="275">
        <f t="shared" si="3"/>
        <v>0</v>
      </c>
      <c r="H40" s="275">
        <f t="shared" si="4"/>
        <v>0</v>
      </c>
      <c r="I40" s="276">
        <f t="shared" si="5"/>
        <v>0</v>
      </c>
      <c r="J40" s="274">
        <v>0</v>
      </c>
      <c r="K40" s="275">
        <v>0</v>
      </c>
      <c r="L40" s="275">
        <v>0</v>
      </c>
      <c r="M40" s="275">
        <v>0</v>
      </c>
      <c r="N40" s="275">
        <v>0</v>
      </c>
      <c r="O40" s="276">
        <v>0</v>
      </c>
      <c r="P40" s="274">
        <f t="shared" si="8"/>
        <v>0</v>
      </c>
      <c r="Q40" s="275">
        <f t="shared" si="9"/>
        <v>0</v>
      </c>
      <c r="R40" s="275">
        <f t="shared" si="10"/>
        <v>0</v>
      </c>
      <c r="S40" s="275">
        <f t="shared" si="11"/>
        <v>0</v>
      </c>
      <c r="T40" s="275">
        <f t="shared" si="12"/>
        <v>0</v>
      </c>
      <c r="U40" s="276">
        <f t="shared" si="13"/>
        <v>0</v>
      </c>
      <c r="V40" s="329"/>
      <c r="W40" s="201"/>
    </row>
    <row r="41" spans="1:23" s="204" customFormat="1" ht="15.75">
      <c r="A41" s="329"/>
      <c r="B41" s="326">
        <v>1400</v>
      </c>
      <c r="C41" s="327"/>
      <c r="D41" s="274">
        <f t="shared" si="0"/>
        <v>0</v>
      </c>
      <c r="E41" s="275">
        <f t="shared" si="1"/>
        <v>0</v>
      </c>
      <c r="F41" s="275">
        <f t="shared" si="2"/>
        <v>0</v>
      </c>
      <c r="G41" s="275">
        <f t="shared" si="3"/>
        <v>0</v>
      </c>
      <c r="H41" s="275">
        <f t="shared" si="4"/>
        <v>0</v>
      </c>
      <c r="I41" s="276">
        <f t="shared" si="5"/>
        <v>0</v>
      </c>
      <c r="J41" s="274">
        <f>$J$6*(($B$24/$B$25)^$J$7)*$B41/1000</f>
        <v>922.5575216381984</v>
      </c>
      <c r="K41" s="275">
        <f t="shared" si="14"/>
        <v>1172.5635675783208</v>
      </c>
      <c r="L41" s="275">
        <f t="shared" si="6"/>
        <v>1412.0059777744946</v>
      </c>
      <c r="M41" s="275">
        <f t="shared" si="7"/>
        <v>1644.405964141369</v>
      </c>
      <c r="N41" s="275">
        <v>0</v>
      </c>
      <c r="O41" s="276">
        <v>0</v>
      </c>
      <c r="P41" s="274">
        <f t="shared" si="8"/>
        <v>0</v>
      </c>
      <c r="Q41" s="275">
        <f t="shared" si="9"/>
        <v>0</v>
      </c>
      <c r="R41" s="275">
        <f t="shared" si="10"/>
        <v>0</v>
      </c>
      <c r="S41" s="275">
        <f t="shared" si="11"/>
        <v>0</v>
      </c>
      <c r="T41" s="275">
        <f t="shared" si="12"/>
        <v>0</v>
      </c>
      <c r="U41" s="276">
        <f t="shared" si="13"/>
        <v>0</v>
      </c>
      <c r="V41" s="329"/>
      <c r="W41" s="201"/>
    </row>
    <row r="42" spans="1:23" s="204" customFormat="1" ht="15.75">
      <c r="A42" s="329"/>
      <c r="B42" s="326">
        <v>1500</v>
      </c>
      <c r="C42" s="327"/>
      <c r="D42" s="274">
        <f t="shared" si="0"/>
        <v>0</v>
      </c>
      <c r="E42" s="275">
        <f t="shared" si="1"/>
        <v>0</v>
      </c>
      <c r="F42" s="275">
        <f t="shared" si="2"/>
        <v>0</v>
      </c>
      <c r="G42" s="275">
        <f t="shared" si="3"/>
        <v>0</v>
      </c>
      <c r="H42" s="275">
        <f t="shared" si="4"/>
        <v>0</v>
      </c>
      <c r="I42" s="276">
        <f t="shared" si="5"/>
        <v>0</v>
      </c>
      <c r="J42" s="274">
        <v>0</v>
      </c>
      <c r="K42" s="275">
        <v>0</v>
      </c>
      <c r="L42" s="275">
        <v>0</v>
      </c>
      <c r="M42" s="275">
        <v>0</v>
      </c>
      <c r="N42" s="275">
        <v>0</v>
      </c>
      <c r="O42" s="276">
        <v>0</v>
      </c>
      <c r="P42" s="274">
        <f t="shared" si="8"/>
        <v>0</v>
      </c>
      <c r="Q42" s="275">
        <f t="shared" si="9"/>
        <v>0</v>
      </c>
      <c r="R42" s="275">
        <f t="shared" si="10"/>
        <v>0</v>
      </c>
      <c r="S42" s="275">
        <f t="shared" si="11"/>
        <v>0</v>
      </c>
      <c r="T42" s="275">
        <f t="shared" si="12"/>
        <v>0</v>
      </c>
      <c r="U42" s="276">
        <f t="shared" si="13"/>
        <v>0</v>
      </c>
      <c r="V42" s="329"/>
      <c r="W42" s="201"/>
    </row>
    <row r="43" spans="1:23" s="204" customFormat="1" ht="15.75">
      <c r="A43" s="329"/>
      <c r="B43" s="326">
        <v>1600</v>
      </c>
      <c r="C43" s="327"/>
      <c r="D43" s="274">
        <f t="shared" si="0"/>
        <v>0</v>
      </c>
      <c r="E43" s="275">
        <f t="shared" si="1"/>
        <v>0</v>
      </c>
      <c r="F43" s="275">
        <f t="shared" si="2"/>
        <v>0</v>
      </c>
      <c r="G43" s="275">
        <f t="shared" si="3"/>
        <v>0</v>
      </c>
      <c r="H43" s="275">
        <f t="shared" si="4"/>
        <v>0</v>
      </c>
      <c r="I43" s="276">
        <f t="shared" si="5"/>
        <v>0</v>
      </c>
      <c r="J43" s="274">
        <v>0</v>
      </c>
      <c r="K43" s="275">
        <f t="shared" si="14"/>
        <v>1340.072648660938</v>
      </c>
      <c r="L43" s="275">
        <f t="shared" si="6"/>
        <v>1613.7211174565653</v>
      </c>
      <c r="M43" s="275">
        <f t="shared" si="7"/>
        <v>1879.3211018758502</v>
      </c>
      <c r="N43" s="275">
        <f>$N$6*(($B$24/$B$25)^$N$7)*$B43/1000</f>
        <v>2138.8847230128786</v>
      </c>
      <c r="O43" s="276">
        <v>0</v>
      </c>
      <c r="P43" s="274">
        <f t="shared" si="8"/>
        <v>0</v>
      </c>
      <c r="Q43" s="275">
        <f t="shared" si="9"/>
        <v>0</v>
      </c>
      <c r="R43" s="275">
        <f t="shared" si="10"/>
        <v>0</v>
      </c>
      <c r="S43" s="275">
        <f t="shared" si="11"/>
        <v>0</v>
      </c>
      <c r="T43" s="275">
        <f t="shared" si="12"/>
        <v>0</v>
      </c>
      <c r="U43" s="276">
        <f t="shared" si="13"/>
        <v>0</v>
      </c>
      <c r="V43" s="329"/>
      <c r="W43" s="201"/>
    </row>
    <row r="44" spans="1:23" s="204" customFormat="1" ht="15.75">
      <c r="A44" s="329"/>
      <c r="B44" s="326">
        <v>1800</v>
      </c>
      <c r="C44" s="327"/>
      <c r="D44" s="274">
        <f t="shared" si="0"/>
        <v>0</v>
      </c>
      <c r="E44" s="275">
        <f t="shared" si="1"/>
        <v>0</v>
      </c>
      <c r="F44" s="275">
        <f t="shared" si="2"/>
        <v>0</v>
      </c>
      <c r="G44" s="275">
        <f t="shared" si="3"/>
        <v>0</v>
      </c>
      <c r="H44" s="275">
        <f t="shared" si="4"/>
        <v>0</v>
      </c>
      <c r="I44" s="276">
        <f t="shared" si="5"/>
        <v>0</v>
      </c>
      <c r="J44" s="274">
        <f>$J$6*(($B$24/$B$25)^$J$7)*$B44/1000</f>
        <v>1186.1453849633979</v>
      </c>
      <c r="K44" s="275">
        <f t="shared" si="14"/>
        <v>1507.5817297435553</v>
      </c>
      <c r="L44" s="275">
        <f t="shared" si="6"/>
        <v>1815.4362571386357</v>
      </c>
      <c r="M44" s="275">
        <f t="shared" si="7"/>
        <v>2114.2362396103317</v>
      </c>
      <c r="N44" s="275">
        <v>0</v>
      </c>
      <c r="O44" s="276">
        <v>0</v>
      </c>
      <c r="P44" s="274">
        <f t="shared" si="8"/>
        <v>0</v>
      </c>
      <c r="Q44" s="275">
        <f t="shared" si="9"/>
        <v>0</v>
      </c>
      <c r="R44" s="275">
        <f t="shared" si="10"/>
        <v>0</v>
      </c>
      <c r="S44" s="275">
        <f t="shared" si="11"/>
        <v>0</v>
      </c>
      <c r="T44" s="275">
        <f t="shared" si="12"/>
        <v>0</v>
      </c>
      <c r="U44" s="276">
        <f t="shared" si="13"/>
        <v>0</v>
      </c>
      <c r="V44" s="329"/>
      <c r="W44" s="201"/>
    </row>
    <row r="45" spans="1:23" s="204" customFormat="1" ht="15.75">
      <c r="A45" s="329"/>
      <c r="B45" s="326">
        <v>2000</v>
      </c>
      <c r="C45" s="327"/>
      <c r="D45" s="274">
        <f t="shared" si="0"/>
        <v>0</v>
      </c>
      <c r="E45" s="275">
        <f t="shared" si="1"/>
        <v>0</v>
      </c>
      <c r="F45" s="275">
        <f t="shared" si="2"/>
        <v>0</v>
      </c>
      <c r="G45" s="275">
        <f t="shared" si="3"/>
        <v>0</v>
      </c>
      <c r="H45" s="275">
        <f t="shared" si="4"/>
        <v>0</v>
      </c>
      <c r="I45" s="276">
        <f t="shared" si="5"/>
        <v>0</v>
      </c>
      <c r="J45" s="274">
        <v>0</v>
      </c>
      <c r="K45" s="275">
        <f t="shared" si="14"/>
        <v>1675.0908108261726</v>
      </c>
      <c r="L45" s="275">
        <f t="shared" si="6"/>
        <v>2017.1513968207064</v>
      </c>
      <c r="M45" s="275">
        <f t="shared" si="7"/>
        <v>2349.1513773448128</v>
      </c>
      <c r="N45" s="275">
        <v>0</v>
      </c>
      <c r="O45" s="276">
        <v>0</v>
      </c>
      <c r="P45" s="274">
        <f t="shared" si="8"/>
        <v>0</v>
      </c>
      <c r="Q45" s="275">
        <f t="shared" si="9"/>
        <v>0</v>
      </c>
      <c r="R45" s="275">
        <f t="shared" si="10"/>
        <v>0</v>
      </c>
      <c r="S45" s="275">
        <f t="shared" si="11"/>
        <v>0</v>
      </c>
      <c r="T45" s="275">
        <f t="shared" si="12"/>
        <v>0</v>
      </c>
      <c r="U45" s="276">
        <f t="shared" si="13"/>
        <v>0</v>
      </c>
      <c r="V45" s="329"/>
      <c r="W45" s="201"/>
    </row>
    <row r="46" spans="1:23" s="204" customFormat="1" ht="15.75">
      <c r="A46" s="329"/>
      <c r="B46" s="326">
        <v>2200</v>
      </c>
      <c r="C46" s="327"/>
      <c r="D46" s="274">
        <f t="shared" si="0"/>
        <v>0</v>
      </c>
      <c r="E46" s="275">
        <f t="shared" si="1"/>
        <v>0</v>
      </c>
      <c r="F46" s="275">
        <f t="shared" si="2"/>
        <v>0</v>
      </c>
      <c r="G46" s="275">
        <f t="shared" si="3"/>
        <v>0</v>
      </c>
      <c r="H46" s="275">
        <f t="shared" si="4"/>
        <v>0</v>
      </c>
      <c r="I46" s="276">
        <f t="shared" si="5"/>
        <v>0</v>
      </c>
      <c r="J46" s="274">
        <v>0</v>
      </c>
      <c r="K46" s="275">
        <v>0</v>
      </c>
      <c r="L46" s="275">
        <f t="shared" si="6"/>
        <v>2218.8665365027773</v>
      </c>
      <c r="M46" s="275">
        <f t="shared" si="7"/>
        <v>2584.066515079294</v>
      </c>
      <c r="N46" s="275">
        <v>0</v>
      </c>
      <c r="O46" s="276">
        <v>0</v>
      </c>
      <c r="P46" s="274">
        <f t="shared" si="8"/>
        <v>0</v>
      </c>
      <c r="Q46" s="275">
        <f t="shared" si="9"/>
        <v>0</v>
      </c>
      <c r="R46" s="275">
        <f t="shared" si="10"/>
        <v>0</v>
      </c>
      <c r="S46" s="275">
        <f t="shared" si="11"/>
        <v>0</v>
      </c>
      <c r="T46" s="275">
        <f t="shared" si="12"/>
        <v>0</v>
      </c>
      <c r="U46" s="276">
        <f t="shared" si="13"/>
        <v>0</v>
      </c>
      <c r="V46" s="329"/>
      <c r="W46" s="201"/>
    </row>
    <row r="47" spans="1:23" s="204" customFormat="1" ht="15.75">
      <c r="A47" s="329"/>
      <c r="B47" s="326">
        <v>2400</v>
      </c>
      <c r="C47" s="327"/>
      <c r="D47" s="274">
        <f t="shared" si="0"/>
        <v>0</v>
      </c>
      <c r="E47" s="275">
        <f t="shared" si="1"/>
        <v>0</v>
      </c>
      <c r="F47" s="275">
        <f t="shared" si="2"/>
        <v>0</v>
      </c>
      <c r="G47" s="275">
        <f t="shared" si="3"/>
        <v>0</v>
      </c>
      <c r="H47" s="275">
        <f t="shared" si="4"/>
        <v>0</v>
      </c>
      <c r="I47" s="276">
        <f t="shared" si="5"/>
        <v>0</v>
      </c>
      <c r="J47" s="274">
        <v>0</v>
      </c>
      <c r="K47" s="275">
        <f t="shared" si="14"/>
        <v>2010.1089729914072</v>
      </c>
      <c r="L47" s="275">
        <f t="shared" si="6"/>
        <v>2420.5816761848473</v>
      </c>
      <c r="M47" s="275">
        <f t="shared" si="7"/>
        <v>2818.9816528137753</v>
      </c>
      <c r="N47" s="275">
        <v>0</v>
      </c>
      <c r="O47" s="276">
        <v>0</v>
      </c>
      <c r="P47" s="274">
        <f t="shared" si="8"/>
        <v>0</v>
      </c>
      <c r="Q47" s="275">
        <f t="shared" si="9"/>
        <v>0</v>
      </c>
      <c r="R47" s="275">
        <f t="shared" si="10"/>
        <v>0</v>
      </c>
      <c r="S47" s="275">
        <f t="shared" si="11"/>
        <v>0</v>
      </c>
      <c r="T47" s="275">
        <f t="shared" si="12"/>
        <v>0</v>
      </c>
      <c r="U47" s="276">
        <f t="shared" si="13"/>
        <v>0</v>
      </c>
      <c r="V47" s="329"/>
      <c r="W47" s="201"/>
    </row>
    <row r="48" spans="1:23" s="204" customFormat="1" ht="15.75">
      <c r="A48" s="329"/>
      <c r="B48" s="326">
        <v>2600</v>
      </c>
      <c r="C48" s="327"/>
      <c r="D48" s="274">
        <f t="shared" si="0"/>
        <v>0</v>
      </c>
      <c r="E48" s="275">
        <f t="shared" si="1"/>
        <v>0</v>
      </c>
      <c r="F48" s="275">
        <f t="shared" si="2"/>
        <v>0</v>
      </c>
      <c r="G48" s="275">
        <f t="shared" si="3"/>
        <v>0</v>
      </c>
      <c r="H48" s="275">
        <f t="shared" si="4"/>
        <v>0</v>
      </c>
      <c r="I48" s="276">
        <f t="shared" si="5"/>
        <v>0</v>
      </c>
      <c r="J48" s="274">
        <v>0</v>
      </c>
      <c r="K48" s="275">
        <v>0</v>
      </c>
      <c r="L48" s="275">
        <f t="shared" si="6"/>
        <v>2622.296815866918</v>
      </c>
      <c r="M48" s="275">
        <v>0</v>
      </c>
      <c r="N48" s="275">
        <v>0</v>
      </c>
      <c r="O48" s="276">
        <v>0</v>
      </c>
      <c r="P48" s="274">
        <f t="shared" si="8"/>
        <v>0</v>
      </c>
      <c r="Q48" s="275">
        <f t="shared" si="9"/>
        <v>0</v>
      </c>
      <c r="R48" s="275">
        <f t="shared" si="10"/>
        <v>0</v>
      </c>
      <c r="S48" s="275">
        <f t="shared" si="11"/>
        <v>0</v>
      </c>
      <c r="T48" s="275">
        <f t="shared" si="12"/>
        <v>0</v>
      </c>
      <c r="U48" s="276">
        <f t="shared" si="13"/>
        <v>0</v>
      </c>
      <c r="V48" s="329"/>
      <c r="W48" s="201"/>
    </row>
    <row r="49" spans="1:23" s="204" customFormat="1" ht="15.75">
      <c r="A49" s="329"/>
      <c r="B49" s="326">
        <v>2800</v>
      </c>
      <c r="C49" s="327"/>
      <c r="D49" s="274">
        <f t="shared" si="0"/>
        <v>0</v>
      </c>
      <c r="E49" s="275">
        <f t="shared" si="1"/>
        <v>0</v>
      </c>
      <c r="F49" s="275">
        <f t="shared" si="2"/>
        <v>0</v>
      </c>
      <c r="G49" s="275">
        <f t="shared" si="3"/>
        <v>0</v>
      </c>
      <c r="H49" s="275">
        <f t="shared" si="4"/>
        <v>0</v>
      </c>
      <c r="I49" s="276">
        <f t="shared" si="5"/>
        <v>0</v>
      </c>
      <c r="J49" s="274">
        <v>0</v>
      </c>
      <c r="K49" s="275">
        <v>0</v>
      </c>
      <c r="L49" s="275">
        <v>0</v>
      </c>
      <c r="M49" s="275">
        <v>0</v>
      </c>
      <c r="N49" s="275">
        <v>0</v>
      </c>
      <c r="O49" s="276">
        <v>0</v>
      </c>
      <c r="P49" s="274">
        <f t="shared" si="8"/>
        <v>0</v>
      </c>
      <c r="Q49" s="275">
        <f t="shared" si="9"/>
        <v>0</v>
      </c>
      <c r="R49" s="275">
        <f t="shared" si="10"/>
        <v>0</v>
      </c>
      <c r="S49" s="275">
        <f t="shared" si="11"/>
        <v>0</v>
      </c>
      <c r="T49" s="275">
        <f t="shared" si="12"/>
        <v>0</v>
      </c>
      <c r="U49" s="276">
        <f t="shared" si="13"/>
        <v>0</v>
      </c>
      <c r="V49" s="329"/>
      <c r="W49" s="201"/>
    </row>
    <row r="50" spans="1:23" s="204" customFormat="1" ht="16.5" thickBot="1">
      <c r="A50" s="330"/>
      <c r="B50" s="333">
        <v>3000</v>
      </c>
      <c r="C50" s="334"/>
      <c r="D50" s="277">
        <f t="shared" si="0"/>
        <v>0</v>
      </c>
      <c r="E50" s="278">
        <f t="shared" si="1"/>
        <v>0</v>
      </c>
      <c r="F50" s="278">
        <f t="shared" si="2"/>
        <v>0</v>
      </c>
      <c r="G50" s="278">
        <f t="shared" si="3"/>
        <v>0</v>
      </c>
      <c r="H50" s="278">
        <f t="shared" si="4"/>
        <v>0</v>
      </c>
      <c r="I50" s="279">
        <f t="shared" si="5"/>
        <v>0</v>
      </c>
      <c r="J50" s="277">
        <v>0</v>
      </c>
      <c r="K50" s="278">
        <f t="shared" si="14"/>
        <v>2512.6362162392593</v>
      </c>
      <c r="L50" s="278">
        <v>0</v>
      </c>
      <c r="M50" s="278">
        <v>0</v>
      </c>
      <c r="N50" s="278">
        <v>0</v>
      </c>
      <c r="O50" s="279">
        <v>0</v>
      </c>
      <c r="P50" s="277">
        <f t="shared" si="8"/>
        <v>0</v>
      </c>
      <c r="Q50" s="278">
        <f t="shared" si="9"/>
        <v>0</v>
      </c>
      <c r="R50" s="278">
        <f t="shared" si="10"/>
        <v>0</v>
      </c>
      <c r="S50" s="278">
        <f t="shared" si="11"/>
        <v>0</v>
      </c>
      <c r="T50" s="278">
        <f t="shared" si="12"/>
        <v>0</v>
      </c>
      <c r="U50" s="279">
        <f t="shared" si="13"/>
        <v>0</v>
      </c>
      <c r="V50" s="330"/>
      <c r="W50" s="201"/>
    </row>
    <row r="51" spans="2:21" ht="16.5" thickBot="1"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</row>
    <row r="52" spans="2:21" ht="15.75">
      <c r="B52" s="324" t="s">
        <v>0</v>
      </c>
      <c r="C52" s="325"/>
      <c r="D52" s="324" t="s">
        <v>20</v>
      </c>
      <c r="E52" s="340"/>
      <c r="F52" s="340"/>
      <c r="G52" s="340"/>
      <c r="H52" s="340"/>
      <c r="I52" s="325"/>
      <c r="J52" s="324" t="s">
        <v>11</v>
      </c>
      <c r="K52" s="340"/>
      <c r="L52" s="340"/>
      <c r="M52" s="340"/>
      <c r="N52" s="340"/>
      <c r="O52" s="325"/>
      <c r="P52" s="324" t="s">
        <v>32</v>
      </c>
      <c r="Q52" s="340"/>
      <c r="R52" s="340"/>
      <c r="S52" s="340"/>
      <c r="T52" s="340"/>
      <c r="U52" s="325"/>
    </row>
    <row r="53" spans="1:21" ht="16.5" thickBot="1">
      <c r="A53" s="281"/>
      <c r="B53" s="341" t="s">
        <v>5</v>
      </c>
      <c r="C53" s="342"/>
      <c r="D53" s="268">
        <v>300</v>
      </c>
      <c r="E53" s="269">
        <v>400</v>
      </c>
      <c r="F53" s="269">
        <v>500</v>
      </c>
      <c r="G53" s="269">
        <v>600</v>
      </c>
      <c r="H53" s="269">
        <v>700</v>
      </c>
      <c r="I53" s="270">
        <v>900</v>
      </c>
      <c r="J53" s="268">
        <v>300</v>
      </c>
      <c r="K53" s="269">
        <v>400</v>
      </c>
      <c r="L53" s="269">
        <v>500</v>
      </c>
      <c r="M53" s="269">
        <v>600</v>
      </c>
      <c r="N53" s="269">
        <v>700</v>
      </c>
      <c r="O53" s="270">
        <v>900</v>
      </c>
      <c r="P53" s="268">
        <v>300</v>
      </c>
      <c r="Q53" s="269">
        <v>400</v>
      </c>
      <c r="R53" s="269">
        <v>500</v>
      </c>
      <c r="S53" s="269">
        <v>600</v>
      </c>
      <c r="T53" s="269">
        <v>700</v>
      </c>
      <c r="U53" s="270">
        <v>900</v>
      </c>
    </row>
    <row r="54" spans="1:22" ht="15.75" customHeight="1" hidden="1">
      <c r="A54" s="328" t="s">
        <v>19</v>
      </c>
      <c r="B54" s="324">
        <v>300</v>
      </c>
      <c r="C54" s="325"/>
      <c r="D54" s="271">
        <f>(($B$24/50)^D$15)*(D$14/1000*$B30)</f>
        <v>284.0948081823746</v>
      </c>
      <c r="E54" s="272">
        <f>(($B$24/50)^E$15)*(E$14/1000*$B30)</f>
        <v>358.599141983845</v>
      </c>
      <c r="F54" s="272">
        <f>(($B$24/50)^F$15)*(F$14/1000*$B30)</f>
        <v>430.08381305274975</v>
      </c>
      <c r="G54" s="272">
        <f>(($B$24/50)^G$15)*(G$14/1000*$B30)</f>
        <v>498.30920320397473</v>
      </c>
      <c r="H54" s="272"/>
      <c r="I54" s="273">
        <f>(($B$24/50)^I$15)*(I$14/1000*$B30)</f>
        <v>695.1401112859395</v>
      </c>
      <c r="J54" s="271">
        <f>(($B$24/50)^J$15)*(J$14/1000*$B30)</f>
        <v>354.4600123282077</v>
      </c>
      <c r="K54" s="272">
        <f>(($B$24/50)^K$15)*(K$14/1000*$B30)</f>
        <v>453.07690034128404</v>
      </c>
      <c r="L54" s="272">
        <f>(($B$24/50)^L$15)*(L$14/1000*$B30)</f>
        <v>546.180057066989</v>
      </c>
      <c r="M54" s="272">
        <f>(($B$24/50)^M$15)*(M$14/1000*$B30)</f>
        <v>635.4811555101772</v>
      </c>
      <c r="N54" s="272"/>
      <c r="O54" s="273">
        <f>(($B$24/50)^O$15)*(O$14/1000*$B30)</f>
        <v>879.7907236378325</v>
      </c>
      <c r="P54" s="271">
        <f>(($B$24/50)^P$15)*(P$14/1000*$B30)</f>
        <v>500.23026036816117</v>
      </c>
      <c r="Q54" s="272">
        <f>(($B$24/50)^Q$15)*(Q$14/1000*$B30)</f>
        <v>638.5783042636923</v>
      </c>
      <c r="R54" s="272">
        <f>(($B$24/50)^R$15)*(R$14/1000*$B30)</f>
        <v>770.6306849768254</v>
      </c>
      <c r="S54" s="272">
        <f>(($B$24/50)^S$15)*(S$14/1000*$B30)</f>
        <v>896.730404252841</v>
      </c>
      <c r="T54" s="272"/>
      <c r="U54" s="273">
        <f>(($B$24/50)^U$15)*(U$14/1000*$B30)</f>
        <v>1247.0636353542277</v>
      </c>
      <c r="V54" s="328" t="s">
        <v>19</v>
      </c>
    </row>
    <row r="55" spans="1:22" ht="15.75">
      <c r="A55" s="329"/>
      <c r="B55" s="335">
        <v>400</v>
      </c>
      <c r="C55" s="336"/>
      <c r="D55" s="274">
        <v>0</v>
      </c>
      <c r="E55" s="275">
        <v>0</v>
      </c>
      <c r="F55" s="275">
        <v>0</v>
      </c>
      <c r="G55" s="275">
        <v>0</v>
      </c>
      <c r="H55" s="275">
        <v>0</v>
      </c>
      <c r="I55" s="276">
        <f>$I$14*(($B$24/$B$25)^$I$15)*$B55/1000</f>
        <v>930.9896496004671</v>
      </c>
      <c r="J55" s="274">
        <v>0</v>
      </c>
      <c r="K55" s="275">
        <v>0</v>
      </c>
      <c r="L55" s="275">
        <f aca="true" t="shared" si="15" ref="L55:L74">$L$14*(($B$24/$B$25)^$L$15)*$B55/1000</f>
        <v>731.4654247053844</v>
      </c>
      <c r="M55" s="275">
        <v>0</v>
      </c>
      <c r="N55" s="275">
        <f aca="true" t="shared" si="16" ref="N55:N69">$N$14*(($B$24/$B$25)^$N$15)*$B55/1000</f>
        <v>964.3657043933139</v>
      </c>
      <c r="O55" s="276">
        <f aca="true" t="shared" si="17" ref="O55:O67">$O$14*(($B$24/$B$25)^$O$15)*$B55/1000</f>
        <v>1178.3286077991906</v>
      </c>
      <c r="P55" s="274">
        <v>0</v>
      </c>
      <c r="Q55" s="275">
        <v>0</v>
      </c>
      <c r="R55" s="275">
        <v>0</v>
      </c>
      <c r="S55" s="275">
        <v>0</v>
      </c>
      <c r="T55" s="275">
        <v>0</v>
      </c>
      <c r="U55" s="276">
        <f aca="true" t="shared" si="18" ref="U55:U61">$U$14*(($B$24/$B$25)^$U$15)*$B55/1000</f>
        <v>1670.227609593264</v>
      </c>
      <c r="V55" s="329"/>
    </row>
    <row r="56" spans="1:22" ht="15.75">
      <c r="A56" s="329"/>
      <c r="B56" s="335">
        <v>500</v>
      </c>
      <c r="C56" s="336"/>
      <c r="D56" s="274">
        <f>$D$14*(($B$24/$B$25)^$D$15)*$B56/1000</f>
        <v>475.5725009977139</v>
      </c>
      <c r="E56" s="275">
        <f aca="true" t="shared" si="19" ref="E56:E73">$E$14*(($B$24/$B$25)^$E$15)*$B56/1000</f>
        <v>600.2921767560548</v>
      </c>
      <c r="F56" s="275">
        <f aca="true" t="shared" si="20" ref="F56:F71">$F$14*(($B$24/$B$25)^$F$15)*$B56/1000</f>
        <v>719.9810641725704</v>
      </c>
      <c r="G56" s="275">
        <f aca="true" t="shared" si="21" ref="G56:G69">$G$14*(($B$24/$B$25)^$G$15)*$B56/1000</f>
        <v>834.1936606802262</v>
      </c>
      <c r="H56" s="275">
        <f>$H$14*(($B$24/$B$25)^$H$15)*$B56/1000</f>
        <v>945.8822219059448</v>
      </c>
      <c r="I56" s="276">
        <f>$I$14*(($B$24/$B$25)^$I$15)*$B56/1000</f>
        <v>1163.737062000584</v>
      </c>
      <c r="J56" s="274">
        <f aca="true" t="shared" si="22" ref="J56:J74">$J$14*(($B$24/$B$25)^$J$15)*$B56/1000</f>
        <v>593.3633058805914</v>
      </c>
      <c r="K56" s="275">
        <f aca="true" t="shared" si="23" ref="K56:K74">$K$14*(($B$24/$B$25)^$K$15)*$B56/1000</f>
        <v>758.4726022221118</v>
      </c>
      <c r="L56" s="275">
        <f t="shared" si="15"/>
        <v>914.3317808817305</v>
      </c>
      <c r="M56" s="275">
        <f aca="true" t="shared" si="24" ref="M56:M74">$M$14*(($B$24/$B$25)^$M$15)*$B56/1000</f>
        <v>1063.8617465219897</v>
      </c>
      <c r="N56" s="275">
        <f t="shared" si="16"/>
        <v>1205.4571304916424</v>
      </c>
      <c r="O56" s="276">
        <f t="shared" si="17"/>
        <v>1472.9107597489883</v>
      </c>
      <c r="P56" s="274">
        <v>0</v>
      </c>
      <c r="Q56" s="275">
        <v>0</v>
      </c>
      <c r="R56" s="275">
        <f aca="true" t="shared" si="25" ref="R56:R71">$R$14*(($B$24/$B$25)^$R$15)*$B56/1000</f>
        <v>1290.0297775408187</v>
      </c>
      <c r="S56" s="275">
        <v>0</v>
      </c>
      <c r="T56" s="275">
        <f>$T$14*(($B$24/$B$25)^$T$15)*$B56/1000</f>
        <v>1704.20158563475</v>
      </c>
      <c r="U56" s="276">
        <f t="shared" si="18"/>
        <v>2087.78451199158</v>
      </c>
      <c r="V56" s="329"/>
    </row>
    <row r="57" spans="1:22" ht="15.75">
      <c r="A57" s="329"/>
      <c r="B57" s="335">
        <v>600</v>
      </c>
      <c r="C57" s="336"/>
      <c r="D57" s="274">
        <v>0</v>
      </c>
      <c r="E57" s="275">
        <f t="shared" si="19"/>
        <v>720.3506121072658</v>
      </c>
      <c r="F57" s="275">
        <f t="shared" si="20"/>
        <v>863.9772770070845</v>
      </c>
      <c r="G57" s="275">
        <v>0</v>
      </c>
      <c r="H57" s="275">
        <f>$H$14*(($B$24/$B$25)^$H$15)*$B57/1000</f>
        <v>1135.0586662871337</v>
      </c>
      <c r="I57" s="276">
        <f>$I$14*(($B$24/$B$25)^$I$15)*$B57/1000</f>
        <v>1396.4844744007007</v>
      </c>
      <c r="J57" s="274">
        <f t="shared" si="22"/>
        <v>712.0359670567096</v>
      </c>
      <c r="K57" s="275">
        <f t="shared" si="23"/>
        <v>910.1671226665343</v>
      </c>
      <c r="L57" s="275">
        <f t="shared" si="15"/>
        <v>1097.1981370580768</v>
      </c>
      <c r="M57" s="275">
        <f t="shared" si="24"/>
        <v>1276.6340958263877</v>
      </c>
      <c r="N57" s="275">
        <f t="shared" si="16"/>
        <v>1446.5485565899708</v>
      </c>
      <c r="O57" s="276">
        <f t="shared" si="17"/>
        <v>1767.492911698786</v>
      </c>
      <c r="P57" s="274">
        <v>0</v>
      </c>
      <c r="Q57" s="275">
        <f>$Q$14*(($B$24/$B$25)^$Q$15)*$B57/1000</f>
        <v>1282.7271974795017</v>
      </c>
      <c r="R57" s="275">
        <f t="shared" si="25"/>
        <v>1548.0357330489824</v>
      </c>
      <c r="S57" s="275">
        <f>$S$14*(($B$24/$B$25)^$S$15)*$B57/1000</f>
        <v>1801.4039807185397</v>
      </c>
      <c r="T57" s="275">
        <f>$T$14*(($B$24/$B$25)^$T$15)*$B57/1000</f>
        <v>2045.0419027617002</v>
      </c>
      <c r="U57" s="276">
        <f t="shared" si="18"/>
        <v>2505.3414143898963</v>
      </c>
      <c r="V57" s="329"/>
    </row>
    <row r="58" spans="1:22" ht="15.75">
      <c r="A58" s="329"/>
      <c r="B58" s="335">
        <v>700</v>
      </c>
      <c r="C58" s="336"/>
      <c r="D58" s="274">
        <v>0</v>
      </c>
      <c r="E58" s="275">
        <v>0</v>
      </c>
      <c r="F58" s="275">
        <v>0</v>
      </c>
      <c r="G58" s="275">
        <f t="shared" si="21"/>
        <v>1167.8711249523167</v>
      </c>
      <c r="H58" s="275">
        <v>0</v>
      </c>
      <c r="I58" s="276">
        <f>$I$14*(($B$24/$B$25)^$I$15)*$B58/1000</f>
        <v>1629.2318868008176</v>
      </c>
      <c r="J58" s="274">
        <v>0</v>
      </c>
      <c r="K58" s="275">
        <f t="shared" si="23"/>
        <v>1061.8616431109565</v>
      </c>
      <c r="L58" s="275">
        <f t="shared" si="15"/>
        <v>1280.0644932344228</v>
      </c>
      <c r="M58" s="275">
        <f t="shared" si="24"/>
        <v>1489.4064451307856</v>
      </c>
      <c r="N58" s="275">
        <f t="shared" si="16"/>
        <v>1687.6399826882994</v>
      </c>
      <c r="O58" s="276">
        <f t="shared" si="17"/>
        <v>2062.0750636485836</v>
      </c>
      <c r="P58" s="274">
        <v>0</v>
      </c>
      <c r="Q58" s="275">
        <v>0</v>
      </c>
      <c r="R58" s="275">
        <f t="shared" si="25"/>
        <v>1806.041688557146</v>
      </c>
      <c r="S58" s="275">
        <f>$S$14*(($B$24/$B$25)^$S$15)*$B58/1000</f>
        <v>2101.637977504963</v>
      </c>
      <c r="T58" s="275">
        <f>$T$14*(($B$24/$B$25)^$T$15)*$B58/1000</f>
        <v>2385.88221988865</v>
      </c>
      <c r="U58" s="276">
        <f t="shared" si="18"/>
        <v>2922.898316788212</v>
      </c>
      <c r="V58" s="329"/>
    </row>
    <row r="59" spans="1:22" ht="15.75">
      <c r="A59" s="329"/>
      <c r="B59" s="335">
        <v>800</v>
      </c>
      <c r="C59" s="336"/>
      <c r="D59" s="274">
        <v>0</v>
      </c>
      <c r="E59" s="275">
        <f t="shared" si="19"/>
        <v>960.4674828096877</v>
      </c>
      <c r="F59" s="275">
        <f t="shared" si="20"/>
        <v>1151.9697026761128</v>
      </c>
      <c r="G59" s="275">
        <f t="shared" si="21"/>
        <v>1334.7098570883618</v>
      </c>
      <c r="H59" s="275">
        <f>$H$14*(($B$24/$B$25)^$H$15)*$B59/1000</f>
        <v>1513.4115550495117</v>
      </c>
      <c r="I59" s="276">
        <f>$I$14*(($B$24/$B$25)^$I$15)*$B59/1000</f>
        <v>1861.9792992009343</v>
      </c>
      <c r="J59" s="274">
        <f t="shared" si="22"/>
        <v>949.3812894089461</v>
      </c>
      <c r="K59" s="275">
        <f t="shared" si="23"/>
        <v>1213.556163555379</v>
      </c>
      <c r="L59" s="275">
        <f t="shared" si="15"/>
        <v>1462.9308494107688</v>
      </c>
      <c r="M59" s="275">
        <f t="shared" si="24"/>
        <v>1702.1787944351836</v>
      </c>
      <c r="N59" s="275">
        <f t="shared" si="16"/>
        <v>1928.7314087866278</v>
      </c>
      <c r="O59" s="276">
        <f t="shared" si="17"/>
        <v>2356.6572155983813</v>
      </c>
      <c r="P59" s="274">
        <f>$P$14*(($B$24/$B$25)^$P$15)*$B59/1000</f>
        <v>1339.7208020039564</v>
      </c>
      <c r="Q59" s="275">
        <f>$Q$14*(($B$24/$B$25)^$Q$15)*$B59/1000</f>
        <v>1710.3029299726688</v>
      </c>
      <c r="R59" s="275">
        <f t="shared" si="25"/>
        <v>2064.04764406531</v>
      </c>
      <c r="S59" s="275">
        <f>$S$14*(($B$24/$B$25)^$S$15)*$B59/1000</f>
        <v>2401.8719742913863</v>
      </c>
      <c r="T59" s="275">
        <f>$T$14*(($B$24/$B$25)^$T$15)*$B59/1000</f>
        <v>2726.7225370156</v>
      </c>
      <c r="U59" s="276">
        <f t="shared" si="18"/>
        <v>3340.455219186528</v>
      </c>
      <c r="V59" s="329"/>
    </row>
    <row r="60" spans="1:22" ht="15.75">
      <c r="A60" s="329"/>
      <c r="B60" s="335">
        <v>900</v>
      </c>
      <c r="C60" s="336"/>
      <c r="D60" s="274">
        <v>0</v>
      </c>
      <c r="E60" s="275">
        <v>0</v>
      </c>
      <c r="F60" s="275">
        <v>0</v>
      </c>
      <c r="G60" s="275">
        <f t="shared" si="21"/>
        <v>1501.5485892244071</v>
      </c>
      <c r="H60" s="275">
        <v>0</v>
      </c>
      <c r="I60" s="276">
        <v>0</v>
      </c>
      <c r="J60" s="274">
        <v>0</v>
      </c>
      <c r="K60" s="275">
        <f t="shared" si="23"/>
        <v>1365.2506839998014</v>
      </c>
      <c r="L60" s="275">
        <f t="shared" si="15"/>
        <v>1645.7972055871148</v>
      </c>
      <c r="M60" s="275">
        <f t="shared" si="24"/>
        <v>1914.9511437395815</v>
      </c>
      <c r="N60" s="275">
        <f t="shared" si="16"/>
        <v>2169.8228348849566</v>
      </c>
      <c r="O60" s="276">
        <f t="shared" si="17"/>
        <v>2651.239367548179</v>
      </c>
      <c r="P60" s="274">
        <v>0</v>
      </c>
      <c r="Q60" s="275">
        <v>0</v>
      </c>
      <c r="R60" s="275">
        <v>0</v>
      </c>
      <c r="S60" s="275">
        <v>0</v>
      </c>
      <c r="T60" s="275">
        <v>0</v>
      </c>
      <c r="U60" s="276">
        <f t="shared" si="18"/>
        <v>3758.0121215848444</v>
      </c>
      <c r="V60" s="329"/>
    </row>
    <row r="61" spans="1:22" ht="15.75">
      <c r="A61" s="329"/>
      <c r="B61" s="335">
        <v>1000</v>
      </c>
      <c r="C61" s="336"/>
      <c r="D61" s="274">
        <f>$D$14*(($B$24/$B$25)^$D$15)*$B61/1000</f>
        <v>951.1450019954278</v>
      </c>
      <c r="E61" s="275">
        <f t="shared" si="19"/>
        <v>1200.5843535121096</v>
      </c>
      <c r="F61" s="275">
        <f t="shared" si="20"/>
        <v>1439.9621283451409</v>
      </c>
      <c r="G61" s="275">
        <f t="shared" si="21"/>
        <v>1668.3873213604525</v>
      </c>
      <c r="H61" s="275">
        <f>$H$14*(($B$24/$B$25)^$H$15)*$B61/1000</f>
        <v>1891.7644438118896</v>
      </c>
      <c r="I61" s="276">
        <f>$I$14*(($B$24/$B$25)^$I$15)*$B61/1000</f>
        <v>2327.474124001168</v>
      </c>
      <c r="J61" s="274">
        <f t="shared" si="22"/>
        <v>1186.7266117611828</v>
      </c>
      <c r="K61" s="275">
        <f t="shared" si="23"/>
        <v>1516.9452044442237</v>
      </c>
      <c r="L61" s="275">
        <f t="shared" si="15"/>
        <v>1828.663561763461</v>
      </c>
      <c r="M61" s="275">
        <f t="shared" si="24"/>
        <v>2127.7234930439795</v>
      </c>
      <c r="N61" s="275">
        <f t="shared" si="16"/>
        <v>2410.9142609832847</v>
      </c>
      <c r="O61" s="276">
        <f t="shared" si="17"/>
        <v>2945.8215194979766</v>
      </c>
      <c r="P61" s="274">
        <f>$P$14*(($B$24/$B$25)^$P$15)*$B61/1000</f>
        <v>1674.6510025049452</v>
      </c>
      <c r="Q61" s="275">
        <f>$Q$14*(($B$24/$B$25)^$Q$15)*$B61/1000</f>
        <v>2137.878662465836</v>
      </c>
      <c r="R61" s="275">
        <f t="shared" si="25"/>
        <v>2580.0595550816374</v>
      </c>
      <c r="S61" s="275">
        <v>0</v>
      </c>
      <c r="T61" s="275">
        <f>$T$14*(($B$24/$B$25)^$T$15)*$B61/1000</f>
        <v>3408.4031712695</v>
      </c>
      <c r="U61" s="276">
        <f t="shared" si="18"/>
        <v>4175.56902398316</v>
      </c>
      <c r="V61" s="329"/>
    </row>
    <row r="62" spans="1:22" ht="15.75">
      <c r="A62" s="329"/>
      <c r="B62" s="335">
        <v>1100</v>
      </c>
      <c r="C62" s="336"/>
      <c r="D62" s="274">
        <v>0</v>
      </c>
      <c r="E62" s="275">
        <v>0</v>
      </c>
      <c r="F62" s="275">
        <v>0</v>
      </c>
      <c r="G62" s="275">
        <v>0</v>
      </c>
      <c r="H62" s="275">
        <v>0</v>
      </c>
      <c r="I62" s="276">
        <v>0</v>
      </c>
      <c r="J62" s="274">
        <v>0</v>
      </c>
      <c r="K62" s="275">
        <f t="shared" si="23"/>
        <v>1668.639724888646</v>
      </c>
      <c r="L62" s="275">
        <f t="shared" si="15"/>
        <v>2011.5299179398073</v>
      </c>
      <c r="M62" s="275">
        <f t="shared" si="24"/>
        <v>2340.495842348377</v>
      </c>
      <c r="N62" s="275">
        <f t="shared" si="16"/>
        <v>2652.005687081613</v>
      </c>
      <c r="O62" s="276">
        <v>0</v>
      </c>
      <c r="P62" s="274">
        <v>0</v>
      </c>
      <c r="Q62" s="275">
        <v>0</v>
      </c>
      <c r="R62" s="275">
        <f t="shared" si="25"/>
        <v>2838.0655105898013</v>
      </c>
      <c r="S62" s="275">
        <v>0</v>
      </c>
      <c r="T62" s="275">
        <v>0</v>
      </c>
      <c r="U62" s="276">
        <v>0</v>
      </c>
      <c r="V62" s="329"/>
    </row>
    <row r="63" spans="1:22" ht="15.75">
      <c r="A63" s="329"/>
      <c r="B63" s="335">
        <v>1200</v>
      </c>
      <c r="C63" s="336"/>
      <c r="D63" s="274">
        <v>0</v>
      </c>
      <c r="E63" s="275">
        <f t="shared" si="19"/>
        <v>1440.7012242145315</v>
      </c>
      <c r="F63" s="275">
        <f t="shared" si="20"/>
        <v>1727.954554014169</v>
      </c>
      <c r="G63" s="275">
        <f t="shared" si="21"/>
        <v>2002.0647856325431</v>
      </c>
      <c r="H63" s="275">
        <f>$H$14*(($B$24/$B$25)^$H$15)*$B63/1000</f>
        <v>2270.1173325742675</v>
      </c>
      <c r="I63" s="276">
        <v>0</v>
      </c>
      <c r="J63" s="274">
        <f t="shared" si="22"/>
        <v>1424.0719341134193</v>
      </c>
      <c r="K63" s="275">
        <f t="shared" si="23"/>
        <v>1820.3342453330686</v>
      </c>
      <c r="L63" s="275">
        <f t="shared" si="15"/>
        <v>2194.3962741161536</v>
      </c>
      <c r="M63" s="275">
        <f t="shared" si="24"/>
        <v>2553.2681916527754</v>
      </c>
      <c r="N63" s="275">
        <f t="shared" si="16"/>
        <v>2893.0971131799415</v>
      </c>
      <c r="O63" s="276">
        <f t="shared" si="17"/>
        <v>3534.985823397572</v>
      </c>
      <c r="P63" s="274">
        <f>$P$14*(($B$24/$B$25)^$P$15)*$B63/1000</f>
        <v>2009.5812030059344</v>
      </c>
      <c r="Q63" s="275">
        <f>$Q$14*(($B$24/$B$25)^$Q$15)*$B63/1000</f>
        <v>2565.4543949590034</v>
      </c>
      <c r="R63" s="275">
        <f t="shared" si="25"/>
        <v>3096.0714660979647</v>
      </c>
      <c r="S63" s="275">
        <f>$S$14*(($B$24/$B$25)^$S$15)*$B63/1000</f>
        <v>3602.8079614370795</v>
      </c>
      <c r="T63" s="275">
        <v>0</v>
      </c>
      <c r="U63" s="276">
        <f>$U$14*(($B$24/$B$25)^$U$15)*$B63/1000</f>
        <v>5010.6828287797925</v>
      </c>
      <c r="V63" s="329"/>
    </row>
    <row r="64" spans="1:22" ht="15.75">
      <c r="A64" s="329"/>
      <c r="B64" s="335">
        <v>1300</v>
      </c>
      <c r="C64" s="336"/>
      <c r="D64" s="274">
        <v>0</v>
      </c>
      <c r="E64" s="275">
        <v>0</v>
      </c>
      <c r="F64" s="275">
        <v>0</v>
      </c>
      <c r="G64" s="275">
        <v>0</v>
      </c>
      <c r="H64" s="275">
        <v>0</v>
      </c>
      <c r="I64" s="276">
        <v>0</v>
      </c>
      <c r="J64" s="274">
        <v>0</v>
      </c>
      <c r="K64" s="275">
        <v>0</v>
      </c>
      <c r="L64" s="275">
        <v>0</v>
      </c>
      <c r="M64" s="275">
        <v>0</v>
      </c>
      <c r="N64" s="275">
        <v>0</v>
      </c>
      <c r="O64" s="276">
        <v>0</v>
      </c>
      <c r="P64" s="274">
        <v>0</v>
      </c>
      <c r="Q64" s="275">
        <v>0</v>
      </c>
      <c r="R64" s="275">
        <v>0</v>
      </c>
      <c r="S64" s="275">
        <v>0</v>
      </c>
      <c r="T64" s="275">
        <v>0</v>
      </c>
      <c r="U64" s="276">
        <v>0</v>
      </c>
      <c r="V64" s="329"/>
    </row>
    <row r="65" spans="1:22" ht="15.75">
      <c r="A65" s="329"/>
      <c r="B65" s="335">
        <v>1400</v>
      </c>
      <c r="C65" s="336"/>
      <c r="D65" s="274">
        <f>$D$14*(($B$24/$B$25)^$D$15)*$B65/1000</f>
        <v>1331.603002793599</v>
      </c>
      <c r="E65" s="275">
        <f t="shared" si="19"/>
        <v>1680.8180949169534</v>
      </c>
      <c r="F65" s="275">
        <f t="shared" si="20"/>
        <v>2015.946979683197</v>
      </c>
      <c r="G65" s="275">
        <f t="shared" si="21"/>
        <v>2335.7422499046334</v>
      </c>
      <c r="H65" s="275">
        <v>0</v>
      </c>
      <c r="I65" s="276">
        <v>0</v>
      </c>
      <c r="J65" s="274">
        <f t="shared" si="22"/>
        <v>1661.417256465656</v>
      </c>
      <c r="K65" s="275">
        <f t="shared" si="23"/>
        <v>2123.723286221913</v>
      </c>
      <c r="L65" s="275">
        <f t="shared" si="15"/>
        <v>2560.1289864688456</v>
      </c>
      <c r="M65" s="275">
        <f t="shared" si="24"/>
        <v>2978.8128902615713</v>
      </c>
      <c r="N65" s="275">
        <f t="shared" si="16"/>
        <v>3375.2799653765987</v>
      </c>
      <c r="O65" s="276">
        <f t="shared" si="17"/>
        <v>4124.150127297167</v>
      </c>
      <c r="P65" s="274">
        <f>$P$14*(($B$24/$B$25)^$P$15)*$B65/1000</f>
        <v>2344.5114035069237</v>
      </c>
      <c r="Q65" s="275">
        <f>$Q$14*(($B$24/$B$25)^$Q$15)*$B65/1000</f>
        <v>2993.0301274521703</v>
      </c>
      <c r="R65" s="275">
        <f t="shared" si="25"/>
        <v>3612.083377114292</v>
      </c>
      <c r="S65" s="275">
        <v>0</v>
      </c>
      <c r="T65" s="275">
        <v>0</v>
      </c>
      <c r="U65" s="276">
        <v>0</v>
      </c>
      <c r="V65" s="329"/>
    </row>
    <row r="66" spans="1:22" ht="15.75">
      <c r="A66" s="329"/>
      <c r="B66" s="335">
        <v>1500</v>
      </c>
      <c r="C66" s="336"/>
      <c r="D66" s="274">
        <v>0</v>
      </c>
      <c r="E66" s="275">
        <v>0</v>
      </c>
      <c r="F66" s="275">
        <v>0</v>
      </c>
      <c r="G66" s="275">
        <v>0</v>
      </c>
      <c r="H66" s="275">
        <v>0</v>
      </c>
      <c r="I66" s="276">
        <v>0</v>
      </c>
      <c r="J66" s="274">
        <v>0</v>
      </c>
      <c r="K66" s="275">
        <v>0</v>
      </c>
      <c r="L66" s="275">
        <v>0</v>
      </c>
      <c r="M66" s="275">
        <v>0</v>
      </c>
      <c r="N66" s="275">
        <v>0</v>
      </c>
      <c r="O66" s="276">
        <v>0</v>
      </c>
      <c r="P66" s="274">
        <v>0</v>
      </c>
      <c r="Q66" s="275">
        <v>0</v>
      </c>
      <c r="R66" s="275">
        <v>0</v>
      </c>
      <c r="S66" s="275">
        <v>0</v>
      </c>
      <c r="T66" s="275">
        <v>0</v>
      </c>
      <c r="U66" s="276">
        <v>0</v>
      </c>
      <c r="V66" s="329"/>
    </row>
    <row r="67" spans="1:22" ht="15.75">
      <c r="A67" s="329"/>
      <c r="B67" s="335">
        <v>1600</v>
      </c>
      <c r="C67" s="336"/>
      <c r="D67" s="274">
        <v>0</v>
      </c>
      <c r="E67" s="275">
        <f t="shared" si="19"/>
        <v>1920.9349656193754</v>
      </c>
      <c r="F67" s="275">
        <f t="shared" si="20"/>
        <v>2303.9394053522255</v>
      </c>
      <c r="G67" s="275">
        <f t="shared" si="21"/>
        <v>2669.4197141767236</v>
      </c>
      <c r="H67" s="275">
        <v>0</v>
      </c>
      <c r="I67" s="276">
        <v>0</v>
      </c>
      <c r="J67" s="274">
        <f t="shared" si="22"/>
        <v>1898.7625788178923</v>
      </c>
      <c r="K67" s="275">
        <f t="shared" si="23"/>
        <v>2427.112327110758</v>
      </c>
      <c r="L67" s="275">
        <f t="shared" si="15"/>
        <v>2925.8616988215376</v>
      </c>
      <c r="M67" s="275">
        <f t="shared" si="24"/>
        <v>3404.357588870367</v>
      </c>
      <c r="N67" s="275">
        <f t="shared" si="16"/>
        <v>3857.4628175732555</v>
      </c>
      <c r="O67" s="276">
        <f t="shared" si="17"/>
        <v>4713.314431196763</v>
      </c>
      <c r="P67" s="274">
        <f>$P$14*(($B$24/$B$25)^$P$15)*$B67/1000</f>
        <v>2679.4416040079127</v>
      </c>
      <c r="Q67" s="275">
        <f>$Q$14*(($B$24/$B$25)^$Q$15)*$B67/1000</f>
        <v>3420.6058599453377</v>
      </c>
      <c r="R67" s="275">
        <f t="shared" si="25"/>
        <v>4128.09528813062</v>
      </c>
      <c r="S67" s="275">
        <f>$S$14*(($B$24/$B$25)^$S$15)*$B67/1000</f>
        <v>4803.743948582773</v>
      </c>
      <c r="T67" s="275">
        <v>0</v>
      </c>
      <c r="U67" s="276">
        <v>0</v>
      </c>
      <c r="V67" s="329"/>
    </row>
    <row r="68" spans="1:22" ht="15.75">
      <c r="A68" s="329"/>
      <c r="B68" s="335">
        <v>1800</v>
      </c>
      <c r="C68" s="336"/>
      <c r="D68" s="274">
        <v>0</v>
      </c>
      <c r="E68" s="275">
        <f t="shared" si="19"/>
        <v>2161.051836321797</v>
      </c>
      <c r="F68" s="275">
        <f t="shared" si="20"/>
        <v>2591.9318310212534</v>
      </c>
      <c r="G68" s="275">
        <f t="shared" si="21"/>
        <v>3003.0971784488142</v>
      </c>
      <c r="H68" s="275">
        <v>0</v>
      </c>
      <c r="I68" s="276">
        <v>0</v>
      </c>
      <c r="J68" s="274">
        <f t="shared" si="22"/>
        <v>2136.107901170129</v>
      </c>
      <c r="K68" s="275">
        <f t="shared" si="23"/>
        <v>2730.5013679996027</v>
      </c>
      <c r="L68" s="275">
        <f t="shared" si="15"/>
        <v>3291.5944111742297</v>
      </c>
      <c r="M68" s="275">
        <f t="shared" si="24"/>
        <v>3829.902287479163</v>
      </c>
      <c r="N68" s="275">
        <f t="shared" si="16"/>
        <v>4339.645669769913</v>
      </c>
      <c r="O68" s="276">
        <v>0</v>
      </c>
      <c r="P68" s="274">
        <f>$P$14*(($B$24/$B$25)^$P$15)*$B68/1000</f>
        <v>3014.3718045089017</v>
      </c>
      <c r="Q68" s="275">
        <f>$Q$14*(($B$24/$B$25)^$Q$15)*$B68/1000</f>
        <v>3848.1815924385046</v>
      </c>
      <c r="R68" s="275">
        <v>0</v>
      </c>
      <c r="S68" s="275">
        <f>$S$14*(($B$24/$B$25)^$S$15)*$B68/1000</f>
        <v>5404.21194215562</v>
      </c>
      <c r="T68" s="275">
        <v>0</v>
      </c>
      <c r="U68" s="276">
        <v>0</v>
      </c>
      <c r="V68" s="329"/>
    </row>
    <row r="69" spans="1:22" ht="15.75">
      <c r="A69" s="329"/>
      <c r="B69" s="335">
        <v>2000</v>
      </c>
      <c r="C69" s="336"/>
      <c r="D69" s="274">
        <f>$D$14*(($B$24/$B$25)^$D$15)*$B69/1000</f>
        <v>1902.2900039908557</v>
      </c>
      <c r="E69" s="275">
        <f t="shared" si="19"/>
        <v>2401.168707024219</v>
      </c>
      <c r="F69" s="275">
        <f t="shared" si="20"/>
        <v>2879.9242566902817</v>
      </c>
      <c r="G69" s="275">
        <f t="shared" si="21"/>
        <v>3336.774642720905</v>
      </c>
      <c r="H69" s="275">
        <v>0</v>
      </c>
      <c r="I69" s="276">
        <v>0</v>
      </c>
      <c r="J69" s="274">
        <f t="shared" si="22"/>
        <v>2373.4532235223655</v>
      </c>
      <c r="K69" s="275">
        <f t="shared" si="23"/>
        <v>3033.8904088884474</v>
      </c>
      <c r="L69" s="275">
        <f t="shared" si="15"/>
        <v>3657.327123526922</v>
      </c>
      <c r="M69" s="275">
        <f t="shared" si="24"/>
        <v>4255.446986087959</v>
      </c>
      <c r="N69" s="275">
        <f t="shared" si="16"/>
        <v>4821.8285219665695</v>
      </c>
      <c r="O69" s="276">
        <v>0</v>
      </c>
      <c r="P69" s="274">
        <f>$P$14*(($B$24/$B$25)^$P$15)*$B69/1000</f>
        <v>3349.3020050098903</v>
      </c>
      <c r="Q69" s="275">
        <f>$Q$14*(($B$24/$B$25)^$Q$15)*$B69/1000</f>
        <v>4275.757324931672</v>
      </c>
      <c r="R69" s="275">
        <f t="shared" si="25"/>
        <v>5160.119110163275</v>
      </c>
      <c r="S69" s="275">
        <v>0</v>
      </c>
      <c r="T69" s="275">
        <v>0</v>
      </c>
      <c r="U69" s="276">
        <v>0</v>
      </c>
      <c r="V69" s="329"/>
    </row>
    <row r="70" spans="1:22" ht="15.75">
      <c r="A70" s="329"/>
      <c r="B70" s="335">
        <v>2200</v>
      </c>
      <c r="C70" s="336"/>
      <c r="D70" s="274">
        <v>0</v>
      </c>
      <c r="E70" s="275">
        <f t="shared" si="19"/>
        <v>2641.2855777266413</v>
      </c>
      <c r="F70" s="275">
        <v>0</v>
      </c>
      <c r="G70" s="275">
        <v>0</v>
      </c>
      <c r="H70" s="275">
        <v>0</v>
      </c>
      <c r="I70" s="276">
        <v>0</v>
      </c>
      <c r="J70" s="274">
        <f t="shared" si="22"/>
        <v>2610.798545874602</v>
      </c>
      <c r="K70" s="275">
        <f t="shared" si="23"/>
        <v>3337.279449777292</v>
      </c>
      <c r="L70" s="275">
        <f t="shared" si="15"/>
        <v>4023.0598358796146</v>
      </c>
      <c r="M70" s="275">
        <f t="shared" si="24"/>
        <v>4680.991684696754</v>
      </c>
      <c r="N70" s="275">
        <v>0</v>
      </c>
      <c r="O70" s="276">
        <v>0</v>
      </c>
      <c r="P70" s="274">
        <v>0</v>
      </c>
      <c r="Q70" s="275">
        <f>$Q$14*(($B$24/$B$25)^$Q$15)*$B70/1000</f>
        <v>4703.333057424839</v>
      </c>
      <c r="R70" s="275">
        <v>0</v>
      </c>
      <c r="S70" s="275">
        <v>0</v>
      </c>
      <c r="T70" s="275">
        <v>0</v>
      </c>
      <c r="U70" s="276">
        <v>0</v>
      </c>
      <c r="V70" s="329"/>
    </row>
    <row r="71" spans="1:22" ht="15.75">
      <c r="A71" s="329"/>
      <c r="B71" s="335">
        <v>2400</v>
      </c>
      <c r="C71" s="336"/>
      <c r="D71" s="274">
        <v>0</v>
      </c>
      <c r="E71" s="275">
        <f t="shared" si="19"/>
        <v>2881.402448429063</v>
      </c>
      <c r="F71" s="275">
        <f t="shared" si="20"/>
        <v>3455.909108028338</v>
      </c>
      <c r="G71" s="275">
        <v>0</v>
      </c>
      <c r="H71" s="275">
        <v>0</v>
      </c>
      <c r="I71" s="276">
        <v>0</v>
      </c>
      <c r="J71" s="274">
        <f t="shared" si="22"/>
        <v>2848.1438682268385</v>
      </c>
      <c r="K71" s="275">
        <f t="shared" si="23"/>
        <v>3640.668490666137</v>
      </c>
      <c r="L71" s="275">
        <f t="shared" si="15"/>
        <v>4388.792548232307</v>
      </c>
      <c r="M71" s="275">
        <f t="shared" si="24"/>
        <v>5106.536383305551</v>
      </c>
      <c r="N71" s="275">
        <v>0</v>
      </c>
      <c r="O71" s="276">
        <v>0</v>
      </c>
      <c r="P71" s="274">
        <f>$P$14*(($B$24/$B$25)^$P$15)*$B71/1000</f>
        <v>4019.162406011869</v>
      </c>
      <c r="Q71" s="275">
        <v>0</v>
      </c>
      <c r="R71" s="275">
        <f t="shared" si="25"/>
        <v>6192.1429321959295</v>
      </c>
      <c r="S71" s="275">
        <v>0</v>
      </c>
      <c r="T71" s="275">
        <v>0</v>
      </c>
      <c r="U71" s="276">
        <v>0</v>
      </c>
      <c r="V71" s="329"/>
    </row>
    <row r="72" spans="1:22" ht="15.75">
      <c r="A72" s="329"/>
      <c r="B72" s="335">
        <v>2600</v>
      </c>
      <c r="C72" s="336"/>
      <c r="D72" s="274">
        <v>0</v>
      </c>
      <c r="E72" s="275">
        <f t="shared" si="19"/>
        <v>3121.519319131485</v>
      </c>
      <c r="F72" s="275">
        <v>0</v>
      </c>
      <c r="G72" s="275">
        <v>0</v>
      </c>
      <c r="H72" s="275">
        <v>0</v>
      </c>
      <c r="I72" s="276">
        <v>0</v>
      </c>
      <c r="J72" s="274">
        <f t="shared" si="22"/>
        <v>3085.4891905790755</v>
      </c>
      <c r="K72" s="275">
        <f t="shared" si="23"/>
        <v>3944.057531554982</v>
      </c>
      <c r="L72" s="275">
        <f t="shared" si="15"/>
        <v>4754.525260584999</v>
      </c>
      <c r="M72" s="275">
        <f t="shared" si="24"/>
        <v>5532.081081914346</v>
      </c>
      <c r="N72" s="275">
        <v>0</v>
      </c>
      <c r="O72" s="276">
        <v>0</v>
      </c>
      <c r="P72" s="274">
        <f>$P$14*(($B$24/$B$25)^$P$15)*$B72/1000</f>
        <v>4354.092606512858</v>
      </c>
      <c r="Q72" s="275">
        <v>0</v>
      </c>
      <c r="R72" s="275">
        <v>0</v>
      </c>
      <c r="S72" s="275">
        <v>0</v>
      </c>
      <c r="T72" s="275">
        <v>0</v>
      </c>
      <c r="U72" s="276">
        <v>0</v>
      </c>
      <c r="V72" s="329"/>
    </row>
    <row r="73" spans="1:22" ht="15.75">
      <c r="A73" s="329"/>
      <c r="B73" s="335">
        <v>2800</v>
      </c>
      <c r="C73" s="336"/>
      <c r="D73" s="274">
        <v>0</v>
      </c>
      <c r="E73" s="275">
        <f t="shared" si="19"/>
        <v>3361.636189833907</v>
      </c>
      <c r="F73" s="275">
        <v>0</v>
      </c>
      <c r="G73" s="275">
        <v>0</v>
      </c>
      <c r="H73" s="275">
        <v>0</v>
      </c>
      <c r="I73" s="276">
        <v>0</v>
      </c>
      <c r="J73" s="274">
        <f t="shared" si="22"/>
        <v>3322.834512931312</v>
      </c>
      <c r="K73" s="275">
        <f t="shared" si="23"/>
        <v>4247.446572443826</v>
      </c>
      <c r="L73" s="275">
        <f t="shared" si="15"/>
        <v>5120.257972937691</v>
      </c>
      <c r="M73" s="275">
        <v>0</v>
      </c>
      <c r="N73" s="275">
        <v>0</v>
      </c>
      <c r="O73" s="276">
        <v>0</v>
      </c>
      <c r="P73" s="274">
        <v>0</v>
      </c>
      <c r="Q73" s="275">
        <v>0</v>
      </c>
      <c r="R73" s="275">
        <v>0</v>
      </c>
      <c r="S73" s="275">
        <v>0</v>
      </c>
      <c r="T73" s="275">
        <v>0</v>
      </c>
      <c r="U73" s="276">
        <v>0</v>
      </c>
      <c r="V73" s="329"/>
    </row>
    <row r="74" spans="1:22" ht="16.5" thickBot="1">
      <c r="A74" s="330"/>
      <c r="B74" s="341">
        <v>3000</v>
      </c>
      <c r="C74" s="342"/>
      <c r="D74" s="277">
        <v>0</v>
      </c>
      <c r="E74" s="278">
        <v>0</v>
      </c>
      <c r="F74" s="278">
        <v>0</v>
      </c>
      <c r="G74" s="278">
        <v>0</v>
      </c>
      <c r="H74" s="278">
        <v>0</v>
      </c>
      <c r="I74" s="279">
        <v>0</v>
      </c>
      <c r="J74" s="277">
        <f t="shared" si="22"/>
        <v>3560.179835283548</v>
      </c>
      <c r="K74" s="278">
        <f t="shared" si="23"/>
        <v>4550.8356133326715</v>
      </c>
      <c r="L74" s="278">
        <f t="shared" si="15"/>
        <v>5485.990685290383</v>
      </c>
      <c r="M74" s="278">
        <f t="shared" si="24"/>
        <v>6383.170479131939</v>
      </c>
      <c r="N74" s="278">
        <v>0</v>
      </c>
      <c r="O74" s="279">
        <v>0</v>
      </c>
      <c r="P74" s="277">
        <v>0</v>
      </c>
      <c r="Q74" s="278">
        <v>0</v>
      </c>
      <c r="R74" s="278">
        <v>0</v>
      </c>
      <c r="S74" s="278">
        <v>0</v>
      </c>
      <c r="T74" s="278">
        <v>0</v>
      </c>
      <c r="U74" s="279">
        <v>0</v>
      </c>
      <c r="V74" s="330"/>
    </row>
    <row r="75" ht="15.75"/>
    <row r="76" spans="2:15" ht="15.75">
      <c r="B76" s="282"/>
      <c r="C76" s="282"/>
      <c r="D76" s="265"/>
      <c r="E76" s="265"/>
      <c r="F76" s="282"/>
      <c r="G76" s="282"/>
      <c r="H76" s="282"/>
      <c r="I76" s="282"/>
      <c r="J76" s="282"/>
      <c r="K76" s="282"/>
      <c r="L76" s="282"/>
      <c r="M76" s="282"/>
      <c r="N76" s="282"/>
      <c r="O76" s="282"/>
    </row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</sheetData>
  <sheetProtection password="C6A7" sheet="1" objects="1" scenarios="1"/>
  <mergeCells count="60">
    <mergeCell ref="P52:U52"/>
    <mergeCell ref="D52:I52"/>
    <mergeCell ref="B53:C53"/>
    <mergeCell ref="B54:C54"/>
    <mergeCell ref="J52:O52"/>
    <mergeCell ref="B52:C52"/>
    <mergeCell ref="B66:C66"/>
    <mergeCell ref="B40:C40"/>
    <mergeCell ref="B37:C37"/>
    <mergeCell ref="B29:C29"/>
    <mergeCell ref="B34:C34"/>
    <mergeCell ref="B41:C41"/>
    <mergeCell ref="B55:C55"/>
    <mergeCell ref="B42:C42"/>
    <mergeCell ref="B48:C48"/>
    <mergeCell ref="B61:C61"/>
    <mergeCell ref="D28:I28"/>
    <mergeCell ref="B49:C49"/>
    <mergeCell ref="B46:C46"/>
    <mergeCell ref="B47:C47"/>
    <mergeCell ref="B31:C31"/>
    <mergeCell ref="B32:C32"/>
    <mergeCell ref="B33:C33"/>
    <mergeCell ref="B38:C38"/>
    <mergeCell ref="B39:C39"/>
    <mergeCell ref="V54:V74"/>
    <mergeCell ref="V30:V50"/>
    <mergeCell ref="B72:C72"/>
    <mergeCell ref="B73:C73"/>
    <mergeCell ref="B57:C57"/>
    <mergeCell ref="B58:C58"/>
    <mergeCell ref="B59:C59"/>
    <mergeCell ref="B60:C60"/>
    <mergeCell ref="B68:C68"/>
    <mergeCell ref="B69:C69"/>
    <mergeCell ref="P4:U4"/>
    <mergeCell ref="P12:U12"/>
    <mergeCell ref="P28:U28"/>
    <mergeCell ref="J12:O12"/>
    <mergeCell ref="J28:O28"/>
    <mergeCell ref="A54:A74"/>
    <mergeCell ref="B70:C70"/>
    <mergeCell ref="B63:C63"/>
    <mergeCell ref="B64:C64"/>
    <mergeCell ref="B65:C65"/>
    <mergeCell ref="B74:C74"/>
    <mergeCell ref="B56:C56"/>
    <mergeCell ref="B71:C71"/>
    <mergeCell ref="B67:C67"/>
    <mergeCell ref="B62:C62"/>
    <mergeCell ref="A20:C20"/>
    <mergeCell ref="B28:C28"/>
    <mergeCell ref="B45:C45"/>
    <mergeCell ref="B43:C43"/>
    <mergeCell ref="B44:C44"/>
    <mergeCell ref="A30:A50"/>
    <mergeCell ref="B30:C30"/>
    <mergeCell ref="B50:C50"/>
    <mergeCell ref="B35:C35"/>
    <mergeCell ref="B36:C36"/>
  </mergeCells>
  <printOptions horizontalCentered="1" verticalCentered="1"/>
  <pageMargins left="0" right="0" top="0.3937007874015748" bottom="0" header="0.15748031496062992" footer="0"/>
  <pageSetup fitToHeight="1" fitToWidth="1" horizontalDpi="300" verticalDpi="300" orientation="portrait" paperSize="9" scale="64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Groothandel Vegro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m00727</dc:creator>
  <cp:keywords/>
  <dc:description/>
  <cp:lastModifiedBy>m01528</cp:lastModifiedBy>
  <cp:lastPrinted>2007-07-26T09:41:32Z</cp:lastPrinted>
  <dcterms:created xsi:type="dcterms:W3CDTF">2007-07-24T08:37:28Z</dcterms:created>
  <dcterms:modified xsi:type="dcterms:W3CDTF">2010-04-28T06:19:58Z</dcterms:modified>
  <cp:category/>
  <cp:version/>
  <cp:contentType/>
  <cp:contentStatus/>
</cp:coreProperties>
</file>